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490" firstSheet="1" activeTab="1"/>
  </bookViews>
  <sheets>
    <sheet name="Sheet1" sheetId="1" state="hidden" r:id="rId1"/>
    <sheet name="改燃烧机" sheetId="2" r:id="rId2"/>
    <sheet name="改锅炉" sheetId="3" r:id="rId3"/>
  </sheets>
  <definedNames/>
  <calcPr fullCalcOnLoad="1"/>
</workbook>
</file>

<file path=xl/sharedStrings.xml><?xml version="1.0" encoding="utf-8"?>
<sst xmlns="http://schemas.openxmlformats.org/spreadsheetml/2006/main" count="241" uniqueCount="143">
  <si>
    <t>序号</t>
  </si>
  <si>
    <t>项目名称</t>
  </si>
  <si>
    <t>锅炉型号</t>
  </si>
  <si>
    <t>锅炉热功率/MW</t>
  </si>
  <si>
    <t>锅炉热功率/蒸吨</t>
  </si>
  <si>
    <t>锅炉台数</t>
  </si>
  <si>
    <t>锅炉厂家</t>
  </si>
  <si>
    <t>锅炉生产日期</t>
  </si>
  <si>
    <t>锅炉燃烧方式</t>
  </si>
  <si>
    <t>项目性质</t>
  </si>
  <si>
    <t>拟采用技术路线</t>
  </si>
  <si>
    <t>合同NOx排放（mg/m3）</t>
  </si>
  <si>
    <t>方案确定时间</t>
  </si>
  <si>
    <t>原设备拆除、报验时间</t>
  </si>
  <si>
    <t>主设备进场时间</t>
  </si>
  <si>
    <t>安装结束时间</t>
  </si>
  <si>
    <t>调试运行</t>
  </si>
  <si>
    <t>测试验收</t>
  </si>
  <si>
    <t>计划完成时间</t>
  </si>
  <si>
    <t>负荷75%实际NOx排放（mg/m3）</t>
  </si>
  <si>
    <t>市补贴，万元</t>
  </si>
  <si>
    <t>区补贴，万元</t>
  </si>
  <si>
    <t>补贴合计</t>
  </si>
  <si>
    <t>设备价格，万元</t>
  </si>
  <si>
    <t>施工价格</t>
  </si>
  <si>
    <t>资金差额</t>
  </si>
  <si>
    <t>是否准备申报验收</t>
  </si>
  <si>
    <t>保利石佛营</t>
  </si>
  <si>
    <t>WNS4.2-0.7/115/70-Y10</t>
  </si>
  <si>
    <t>4.2</t>
  </si>
  <si>
    <t>青岛法罗力</t>
  </si>
  <si>
    <t>2011</t>
  </si>
  <si>
    <t>燃烧机式(欧德威德)</t>
  </si>
  <si>
    <t>BOT（2024.8.30）</t>
  </si>
  <si>
    <t>更换燃烧机+FGR</t>
  </si>
  <si>
    <t>≤30</t>
  </si>
  <si>
    <t>橄榄城</t>
  </si>
  <si>
    <t>CN7700</t>
  </si>
  <si>
    <t>是</t>
  </si>
  <si>
    <t>泛海国际蘭海园</t>
  </si>
  <si>
    <t>MAS-3 1250</t>
  </si>
  <si>
    <t>皓欧</t>
  </si>
  <si>
    <t>燃烧机式（德莱斯勒）</t>
  </si>
  <si>
    <t>大包（2027.10.31）</t>
  </si>
  <si>
    <t>金隅国际1期</t>
  </si>
  <si>
    <t>SX1</t>
  </si>
  <si>
    <t>菲斯曼</t>
  </si>
  <si>
    <t>2004</t>
  </si>
  <si>
    <t>燃烧机式（利雅路）</t>
  </si>
  <si>
    <t>大包（2019.6.30）</t>
  </si>
  <si>
    <t>鹿港嘉苑</t>
  </si>
  <si>
    <t xml:space="preserve">WNS4.2-1.0/0.5/70YCQJ </t>
  </si>
  <si>
    <t>广叶豪伟锅炉厂</t>
  </si>
  <si>
    <t>燃烧机式（2台力威，3台豪迈德）</t>
  </si>
  <si>
    <t>TOT（2020.11.14）</t>
  </si>
  <si>
    <t>观湖国际</t>
  </si>
  <si>
    <t>WNS3.5-0.09/120/70-Y(Q)</t>
  </si>
  <si>
    <t>2006</t>
  </si>
  <si>
    <t>燃烧机式（E科）</t>
  </si>
  <si>
    <t>TOT（2031.11.14）</t>
  </si>
  <si>
    <t>＜30</t>
  </si>
  <si>
    <t>核桃园</t>
  </si>
  <si>
    <t>WNS1.7-/95/70-YIQ</t>
  </si>
  <si>
    <t>上海工业锅炉厂</t>
  </si>
  <si>
    <t>燃烧机式（德国威索）</t>
  </si>
  <si>
    <t>TOT（2021.5.31）</t>
  </si>
  <si>
    <t>更换锅炉</t>
  </si>
  <si>
    <t>金隅丽景园</t>
  </si>
  <si>
    <t>WNS4.2-1.0\115\70-Q</t>
  </si>
  <si>
    <t>金牛股份有限公司</t>
  </si>
  <si>
    <t>BOT（2025.8.1）</t>
  </si>
  <si>
    <t>十里堡</t>
  </si>
  <si>
    <t>MEGAPREX1400</t>
  </si>
  <si>
    <t>意大利兰博基尼</t>
  </si>
  <si>
    <t>大包（2021.5.31）</t>
  </si>
  <si>
    <t>≤80</t>
  </si>
  <si>
    <t>禧福汇</t>
  </si>
  <si>
    <t>GE-615</t>
  </si>
  <si>
    <t>Buderus</t>
  </si>
  <si>
    <t>TOT（2024.3.15）</t>
  </si>
  <si>
    <t>财满街</t>
  </si>
  <si>
    <t>WNS4.2-1.0/95/70-Q</t>
  </si>
  <si>
    <t>江西江联</t>
  </si>
  <si>
    <t>2005</t>
  </si>
  <si>
    <t>燃烧机式（奥林）</t>
  </si>
  <si>
    <t>结算（2016.10.31）</t>
  </si>
  <si>
    <t>财满街3期</t>
  </si>
  <si>
    <t>BOV-1200G</t>
  </si>
  <si>
    <t>北京富士特</t>
  </si>
  <si>
    <t>2009</t>
  </si>
  <si>
    <t>燃烧机式（富士特）</t>
  </si>
  <si>
    <t>北京新天地4期</t>
  </si>
  <si>
    <t>WEIL-MCLAIN</t>
  </si>
  <si>
    <t>美国威玛公司</t>
  </si>
  <si>
    <t>大气式</t>
  </si>
  <si>
    <t>大包（2022.5.30）</t>
  </si>
  <si>
    <t>北京新天地5期</t>
  </si>
  <si>
    <t>半岛国际</t>
  </si>
  <si>
    <t>2008</t>
  </si>
  <si>
    <t>大包（2017.5.31）</t>
  </si>
  <si>
    <t>-</t>
  </si>
  <si>
    <t>长楹天街</t>
  </si>
  <si>
    <t>ZRQ-360N-L</t>
  </si>
  <si>
    <t>浙江力聚热水机有限公司</t>
  </si>
  <si>
    <t>TOT（2019.10.1）</t>
  </si>
  <si>
    <t>北纬40度</t>
  </si>
  <si>
    <t>THW-170/60NTE-C</t>
  </si>
  <si>
    <t>燃烧机  德莱斯勒</t>
  </si>
  <si>
    <t xml:space="preserve">TOT  2010.9.10-永久  </t>
  </si>
  <si>
    <t>THW-145/35NTE-C</t>
  </si>
  <si>
    <t>旭辉奥都</t>
  </si>
  <si>
    <t>S825M-3</t>
  </si>
  <si>
    <t>布德鲁斯</t>
  </si>
  <si>
    <t>燃烧机  欧德威德</t>
  </si>
  <si>
    <t>BOT  2008.4.1-2020.4.1</t>
  </si>
  <si>
    <t>＜80</t>
  </si>
  <si>
    <t>南沙滩</t>
  </si>
  <si>
    <t>ZZS2.80-0.7/95/70-Q</t>
  </si>
  <si>
    <t>泰山前田铸铁锅炉厂</t>
  </si>
  <si>
    <t>大包  2006.6.1-2021.5.30</t>
  </si>
  <si>
    <t>黄寺</t>
  </si>
  <si>
    <t>WNS2.80-0.7/95/70-YQ</t>
  </si>
  <si>
    <t>重庆锅炉总厂</t>
  </si>
  <si>
    <t>燃烧机   威索</t>
  </si>
  <si>
    <t>大包  2014.7.1-2019.6.30</t>
  </si>
  <si>
    <t>2017改造燃烧机补助资金计算表</t>
  </si>
  <si>
    <t xml:space="preserve">        类别区域</t>
  </si>
  <si>
    <t>容量（T)</t>
  </si>
  <si>
    <t>市里补贴金额（万元）</t>
  </si>
  <si>
    <t>区里补贴金额（万元）</t>
  </si>
  <si>
    <t>市补+区补（万元）</t>
  </si>
  <si>
    <t>备注</t>
  </si>
  <si>
    <t>30mg</t>
  </si>
  <si>
    <t>80mg</t>
  </si>
  <si>
    <t>1</t>
  </si>
  <si>
    <t>丰台区</t>
  </si>
  <si>
    <t>朝阳区</t>
  </si>
  <si>
    <t>海淀区</t>
  </si>
  <si>
    <t>石景山区</t>
  </si>
  <si>
    <t>昌平区</t>
  </si>
  <si>
    <t>东（西）城区</t>
  </si>
  <si>
    <t>通州区</t>
  </si>
  <si>
    <t>2017改造锅炉补助资金计算表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</si>
</sst>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3" borderId="4" applyNumberFormat="0" applyAlignment="0" applyProtection="0"/>
    <xf numFmtId="0" fontId="39" fillId="24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3" borderId="7" applyNumberFormat="0" applyAlignment="0" applyProtection="0"/>
    <xf numFmtId="0" fontId="45" fillId="32" borderId="4" applyNumberFormat="0" applyAlignment="0" applyProtection="0"/>
    <xf numFmtId="0" fontId="46" fillId="0" borderId="0" applyNumberFormat="0" applyFill="0" applyBorder="0" applyAlignment="0" applyProtection="0"/>
    <xf numFmtId="0" fontId="29" fillId="33" borderId="8" applyNumberFormat="0" applyFont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57" fontId="50" fillId="0" borderId="12" xfId="0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57" fontId="50" fillId="0" borderId="20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76" fontId="48" fillId="0" borderId="12" xfId="0" applyNumberFormat="1" applyFont="1" applyBorder="1" applyAlignment="1">
      <alignment horizontal="center" vertical="center"/>
    </xf>
    <xf numFmtId="176" fontId="5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0" fillId="0" borderId="25" xfId="0" applyBorder="1" applyAlignment="1" quotePrefix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7" fillId="0" borderId="28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 2" xfId="40"/>
    <cellStyle name="差 3" xfId="41"/>
    <cellStyle name="常规 2" xfId="42"/>
    <cellStyle name="常规 2 2 2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47625</xdr:rowOff>
    </xdr:from>
    <xdr:to>
      <xdr:col>2</xdr:col>
      <xdr:colOff>28575</xdr:colOff>
      <xdr:row>3</xdr:row>
      <xdr:rowOff>28575</xdr:rowOff>
    </xdr:to>
    <xdr:sp>
      <xdr:nvSpPr>
        <xdr:cNvPr id="1" name="直接连接符 2"/>
        <xdr:cNvSpPr>
          <a:spLocks/>
        </xdr:cNvSpPr>
      </xdr:nvSpPr>
      <xdr:spPr>
        <a:xfrm>
          <a:off x="419100" y="485775"/>
          <a:ext cx="1171575" cy="685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sp>
      <xdr:nvSpPr>
        <xdr:cNvPr id="2" name="直接连接符 5"/>
        <xdr:cNvSpPr>
          <a:spLocks/>
        </xdr:cNvSpPr>
      </xdr:nvSpPr>
      <xdr:spPr>
        <a:xfrm flipV="1">
          <a:off x="7686675" y="790575"/>
          <a:ext cx="0" cy="352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47625</xdr:rowOff>
    </xdr:from>
    <xdr:to>
      <xdr:col>2</xdr:col>
      <xdr:colOff>28575</xdr:colOff>
      <xdr:row>3</xdr:row>
      <xdr:rowOff>28575</xdr:rowOff>
    </xdr:to>
    <xdr:sp>
      <xdr:nvSpPr>
        <xdr:cNvPr id="1" name="直接连接符 4"/>
        <xdr:cNvSpPr>
          <a:spLocks/>
        </xdr:cNvSpPr>
      </xdr:nvSpPr>
      <xdr:spPr>
        <a:xfrm>
          <a:off x="419100" y="485775"/>
          <a:ext cx="1171575" cy="685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2" name="直接连接符 5"/>
        <xdr:cNvSpPr>
          <a:spLocks/>
        </xdr:cNvSpPr>
      </xdr:nvSpPr>
      <xdr:spPr>
        <a:xfrm flipV="1">
          <a:off x="7400925" y="790575"/>
          <a:ext cx="0" cy="352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Y8" sqref="Y8"/>
    </sheetView>
  </sheetViews>
  <sheetFormatPr defaultColWidth="9.140625" defaultRowHeight="15"/>
  <cols>
    <col min="1" max="1" width="4.00390625" style="15" customWidth="1"/>
    <col min="2" max="2" width="9.7109375" style="16" customWidth="1"/>
    <col min="3" max="3" width="19.7109375" style="15" customWidth="1"/>
    <col min="4" max="5" width="8.140625" style="16" customWidth="1"/>
    <col min="6" max="6" width="6.00390625" style="17" customWidth="1"/>
    <col min="7" max="7" width="10.57421875" style="17" hidden="1" customWidth="1"/>
    <col min="8" max="8" width="10.421875" style="17" hidden="1" customWidth="1"/>
    <col min="9" max="9" width="9.7109375" style="17" hidden="1" customWidth="1"/>
    <col min="10" max="10" width="12.421875" style="17" hidden="1" customWidth="1"/>
    <col min="11" max="11" width="10.421875" style="18" customWidth="1"/>
    <col min="12" max="12" width="9.140625" style="17" customWidth="1"/>
    <col min="13" max="19" width="9.00390625" style="17" hidden="1" customWidth="1"/>
    <col min="20" max="20" width="5.7109375" style="17" customWidth="1"/>
    <col min="21" max="21" width="8.00390625" style="17" customWidth="1"/>
    <col min="22" max="23" width="9.421875" style="17" customWidth="1"/>
    <col min="24" max="24" width="9.8515625" style="17" customWidth="1"/>
    <col min="25" max="25" width="7.57421875" style="17" customWidth="1"/>
    <col min="26" max="26" width="9.8515625" style="17" customWidth="1"/>
    <col min="27" max="27" width="12.00390625" style="19" customWidth="1"/>
    <col min="28" max="16384" width="9.00390625" style="1" customWidth="1"/>
  </cols>
  <sheetData>
    <row r="1" spans="1:27" ht="22.5" customHeight="1">
      <c r="A1" s="44" t="s">
        <v>0</v>
      </c>
      <c r="B1" s="45" t="s">
        <v>1</v>
      </c>
      <c r="C1" s="47" t="s">
        <v>2</v>
      </c>
      <c r="D1" s="48" t="s">
        <v>3</v>
      </c>
      <c r="E1" s="48" t="s">
        <v>4</v>
      </c>
      <c r="F1" s="47" t="s">
        <v>5</v>
      </c>
      <c r="G1" s="47" t="s">
        <v>6</v>
      </c>
      <c r="H1" s="47" t="s">
        <v>7</v>
      </c>
      <c r="I1" s="47" t="s">
        <v>8</v>
      </c>
      <c r="J1" s="47" t="s">
        <v>9</v>
      </c>
      <c r="K1" s="46" t="s">
        <v>10</v>
      </c>
      <c r="L1" s="49" t="s">
        <v>11</v>
      </c>
      <c r="M1" s="33" t="s">
        <v>12</v>
      </c>
      <c r="N1" s="33" t="s">
        <v>13</v>
      </c>
      <c r="O1" s="33" t="s">
        <v>14</v>
      </c>
      <c r="P1" s="33" t="s">
        <v>15</v>
      </c>
      <c r="Q1" s="33" t="s">
        <v>16</v>
      </c>
      <c r="R1" s="33" t="s">
        <v>17</v>
      </c>
      <c r="S1" s="33" t="s">
        <v>18</v>
      </c>
      <c r="T1" s="49" t="s">
        <v>19</v>
      </c>
      <c r="U1" s="50" t="s">
        <v>20</v>
      </c>
      <c r="V1" s="50" t="s">
        <v>21</v>
      </c>
      <c r="W1" s="52" t="s">
        <v>22</v>
      </c>
      <c r="X1" s="50" t="s">
        <v>23</v>
      </c>
      <c r="Y1" s="50" t="s">
        <v>24</v>
      </c>
      <c r="Z1" s="50" t="s">
        <v>25</v>
      </c>
      <c r="AA1" s="54" t="s">
        <v>26</v>
      </c>
    </row>
    <row r="2" spans="1:27" ht="13.5">
      <c r="A2" s="44"/>
      <c r="B2" s="45"/>
      <c r="C2" s="47"/>
      <c r="D2" s="48"/>
      <c r="E2" s="48"/>
      <c r="F2" s="47"/>
      <c r="G2" s="47"/>
      <c r="H2" s="47"/>
      <c r="I2" s="47"/>
      <c r="J2" s="47"/>
      <c r="K2" s="46"/>
      <c r="L2" s="49"/>
      <c r="M2" s="33"/>
      <c r="N2" s="33"/>
      <c r="O2" s="33"/>
      <c r="P2" s="33"/>
      <c r="Q2" s="33"/>
      <c r="R2" s="33"/>
      <c r="S2" s="33"/>
      <c r="T2" s="49"/>
      <c r="U2" s="51"/>
      <c r="V2" s="51"/>
      <c r="W2" s="53"/>
      <c r="X2" s="51"/>
      <c r="Y2" s="51"/>
      <c r="Z2" s="51"/>
      <c r="AA2" s="54"/>
    </row>
    <row r="3" spans="1:27" ht="25.5" customHeight="1">
      <c r="A3" s="20">
        <v>1</v>
      </c>
      <c r="B3" s="21" t="s">
        <v>27</v>
      </c>
      <c r="C3" s="23" t="s">
        <v>28</v>
      </c>
      <c r="D3" s="23" t="s">
        <v>29</v>
      </c>
      <c r="E3" s="23">
        <f>D3/0.7</f>
        <v>6</v>
      </c>
      <c r="F3" s="24">
        <v>1</v>
      </c>
      <c r="G3" s="23" t="s">
        <v>30</v>
      </c>
      <c r="H3" s="25" t="s">
        <v>31</v>
      </c>
      <c r="I3" s="23" t="s">
        <v>32</v>
      </c>
      <c r="J3" s="24" t="s">
        <v>33</v>
      </c>
      <c r="K3" s="23" t="s">
        <v>34</v>
      </c>
      <c r="L3" s="34" t="s">
        <v>35</v>
      </c>
      <c r="M3" s="20"/>
      <c r="N3" s="20"/>
      <c r="O3" s="20"/>
      <c r="P3" s="20"/>
      <c r="Q3" s="20"/>
      <c r="R3" s="20"/>
      <c r="S3" s="20"/>
      <c r="T3" s="20">
        <v>68</v>
      </c>
      <c r="U3" s="20">
        <f aca="true" t="shared" si="0" ref="U3:U8">1.5*E3+6</f>
        <v>15</v>
      </c>
      <c r="V3" s="20">
        <f>E3*2.5</f>
        <v>15</v>
      </c>
      <c r="W3" s="37">
        <f>V3+U3</f>
        <v>30</v>
      </c>
      <c r="X3" s="20">
        <v>24</v>
      </c>
      <c r="Y3" s="20"/>
      <c r="Z3" s="20"/>
      <c r="AA3" s="42"/>
    </row>
    <row r="4" spans="1:27" ht="24.75" customHeight="1">
      <c r="A4" s="20">
        <v>2</v>
      </c>
      <c r="B4" s="21" t="s">
        <v>36</v>
      </c>
      <c r="C4" s="23" t="s">
        <v>37</v>
      </c>
      <c r="D4" s="23">
        <v>7.7</v>
      </c>
      <c r="E4" s="23">
        <f aca="true" t="shared" si="1" ref="E4:E23">D4/0.7</f>
        <v>11</v>
      </c>
      <c r="F4" s="23">
        <v>1</v>
      </c>
      <c r="G4" s="26"/>
      <c r="H4" s="27"/>
      <c r="I4" s="26"/>
      <c r="J4" s="26"/>
      <c r="K4" s="23" t="s">
        <v>34</v>
      </c>
      <c r="L4" s="34" t="s">
        <v>35</v>
      </c>
      <c r="M4" s="20"/>
      <c r="N4" s="20"/>
      <c r="O4" s="20"/>
      <c r="P4" s="20"/>
      <c r="Q4" s="20"/>
      <c r="R4" s="20"/>
      <c r="S4" s="20"/>
      <c r="T4" s="20">
        <v>25</v>
      </c>
      <c r="U4" s="20">
        <f t="shared" si="0"/>
        <v>22.5</v>
      </c>
      <c r="V4" s="20">
        <f aca="true" t="shared" si="2" ref="V4:V23">E4*2.5</f>
        <v>27.5</v>
      </c>
      <c r="W4" s="37">
        <f aca="true" t="shared" si="3" ref="W4:W23">V4+U4</f>
        <v>50</v>
      </c>
      <c r="X4" s="20">
        <v>36.75</v>
      </c>
      <c r="Y4" s="20"/>
      <c r="Z4" s="20">
        <f aca="true" t="shared" si="4" ref="Z4:Z23">U4+V4-X4-Y4</f>
        <v>13.25</v>
      </c>
      <c r="AA4" s="41" t="s">
        <v>38</v>
      </c>
    </row>
    <row r="5" spans="1:27" ht="31.5" customHeight="1">
      <c r="A5" s="20">
        <v>3</v>
      </c>
      <c r="B5" s="23" t="s">
        <v>39</v>
      </c>
      <c r="C5" s="23" t="s">
        <v>40</v>
      </c>
      <c r="D5" s="23">
        <v>1.4</v>
      </c>
      <c r="E5" s="23">
        <f t="shared" si="1"/>
        <v>2</v>
      </c>
      <c r="F5" s="23">
        <v>1</v>
      </c>
      <c r="G5" s="23" t="s">
        <v>41</v>
      </c>
      <c r="H5" s="25">
        <v>2007</v>
      </c>
      <c r="I5" s="23" t="s">
        <v>42</v>
      </c>
      <c r="J5" s="23" t="s">
        <v>43</v>
      </c>
      <c r="K5" s="23" t="s">
        <v>34</v>
      </c>
      <c r="L5" s="34" t="s">
        <v>35</v>
      </c>
      <c r="M5" s="20"/>
      <c r="N5" s="20"/>
      <c r="O5" s="20"/>
      <c r="P5" s="20"/>
      <c r="Q5" s="20"/>
      <c r="R5" s="20"/>
      <c r="S5" s="20"/>
      <c r="T5" s="20">
        <v>76</v>
      </c>
      <c r="U5" s="20">
        <f>2*E5+3.5</f>
        <v>7.5</v>
      </c>
      <c r="V5" s="20">
        <f t="shared" si="2"/>
        <v>5</v>
      </c>
      <c r="W5" s="37">
        <f t="shared" si="3"/>
        <v>12.5</v>
      </c>
      <c r="X5" s="20">
        <v>10.5</v>
      </c>
      <c r="Y5" s="20"/>
      <c r="Z5" s="20">
        <f t="shared" si="4"/>
        <v>2</v>
      </c>
      <c r="AA5" s="41"/>
    </row>
    <row r="6" spans="1:27" ht="28.5" customHeight="1">
      <c r="A6" s="20">
        <v>4</v>
      </c>
      <c r="B6" s="23" t="s">
        <v>44</v>
      </c>
      <c r="C6" s="23" t="s">
        <v>45</v>
      </c>
      <c r="D6" s="23">
        <v>1.4</v>
      </c>
      <c r="E6" s="23">
        <f t="shared" si="1"/>
        <v>2</v>
      </c>
      <c r="F6" s="23">
        <v>1</v>
      </c>
      <c r="G6" s="23" t="s">
        <v>46</v>
      </c>
      <c r="H6" s="25" t="s">
        <v>47</v>
      </c>
      <c r="I6" s="23" t="s">
        <v>48</v>
      </c>
      <c r="J6" s="23" t="s">
        <v>49</v>
      </c>
      <c r="K6" s="23" t="s">
        <v>34</v>
      </c>
      <c r="L6" s="34" t="s">
        <v>35</v>
      </c>
      <c r="M6" s="20"/>
      <c r="N6" s="20"/>
      <c r="O6" s="20"/>
      <c r="P6" s="20"/>
      <c r="Q6" s="20"/>
      <c r="R6" s="20"/>
      <c r="S6" s="20"/>
      <c r="T6" s="20">
        <v>28</v>
      </c>
      <c r="U6" s="20">
        <f>2*E6+3.5</f>
        <v>7.5</v>
      </c>
      <c r="V6" s="20">
        <f t="shared" si="2"/>
        <v>5</v>
      </c>
      <c r="W6" s="37">
        <f t="shared" si="3"/>
        <v>12.5</v>
      </c>
      <c r="X6" s="38">
        <v>8.4</v>
      </c>
      <c r="Y6" s="38"/>
      <c r="Z6" s="20">
        <f t="shared" si="4"/>
        <v>4.1</v>
      </c>
      <c r="AA6" s="41" t="s">
        <v>38</v>
      </c>
    </row>
    <row r="7" spans="1:27" ht="33" customHeight="1">
      <c r="A7" s="20">
        <v>5</v>
      </c>
      <c r="B7" s="23" t="s">
        <v>50</v>
      </c>
      <c r="C7" s="23" t="s">
        <v>51</v>
      </c>
      <c r="D7" s="23">
        <v>4.2</v>
      </c>
      <c r="E7" s="23">
        <f t="shared" si="1"/>
        <v>6</v>
      </c>
      <c r="F7" s="23">
        <v>1</v>
      </c>
      <c r="G7" s="23" t="s">
        <v>52</v>
      </c>
      <c r="H7" s="25">
        <v>2004</v>
      </c>
      <c r="I7" s="23" t="s">
        <v>53</v>
      </c>
      <c r="J7" s="23" t="s">
        <v>54</v>
      </c>
      <c r="K7" s="23" t="s">
        <v>34</v>
      </c>
      <c r="L7" s="34" t="s">
        <v>35</v>
      </c>
      <c r="M7" s="20"/>
      <c r="N7" s="20"/>
      <c r="O7" s="20"/>
      <c r="P7" s="20"/>
      <c r="Q7" s="20"/>
      <c r="R7" s="20"/>
      <c r="S7" s="20"/>
      <c r="T7" s="20">
        <v>62</v>
      </c>
      <c r="U7" s="20">
        <f t="shared" si="0"/>
        <v>15</v>
      </c>
      <c r="V7" s="20">
        <f t="shared" si="2"/>
        <v>15</v>
      </c>
      <c r="W7" s="37">
        <f t="shared" si="3"/>
        <v>30</v>
      </c>
      <c r="X7" s="20">
        <v>24</v>
      </c>
      <c r="Y7" s="20"/>
      <c r="Z7" s="20">
        <f t="shared" si="4"/>
        <v>6</v>
      </c>
      <c r="AA7" s="41"/>
    </row>
    <row r="8" spans="1:27" ht="30.75" customHeight="1">
      <c r="A8" s="20">
        <v>6</v>
      </c>
      <c r="B8" s="28" t="s">
        <v>55</v>
      </c>
      <c r="C8" s="23" t="s">
        <v>56</v>
      </c>
      <c r="D8" s="23">
        <v>3.5</v>
      </c>
      <c r="E8" s="23">
        <f t="shared" si="1"/>
        <v>5</v>
      </c>
      <c r="F8" s="23">
        <v>1</v>
      </c>
      <c r="G8" s="23" t="s">
        <v>46</v>
      </c>
      <c r="H8" s="25" t="s">
        <v>57</v>
      </c>
      <c r="I8" s="23" t="s">
        <v>58</v>
      </c>
      <c r="J8" s="23" t="s">
        <v>59</v>
      </c>
      <c r="K8" s="23" t="s">
        <v>34</v>
      </c>
      <c r="L8" s="34" t="s">
        <v>35</v>
      </c>
      <c r="M8" s="20"/>
      <c r="N8" s="20"/>
      <c r="O8" s="20"/>
      <c r="P8" s="20"/>
      <c r="Q8" s="20"/>
      <c r="R8" s="20"/>
      <c r="S8" s="20"/>
      <c r="T8" s="20" t="s">
        <v>60</v>
      </c>
      <c r="U8" s="20">
        <f t="shared" si="0"/>
        <v>13.5</v>
      </c>
      <c r="V8" s="20">
        <f t="shared" si="2"/>
        <v>12.5</v>
      </c>
      <c r="W8" s="37">
        <f t="shared" si="3"/>
        <v>26</v>
      </c>
      <c r="X8" s="20">
        <v>19.42</v>
      </c>
      <c r="Y8" s="20">
        <v>4</v>
      </c>
      <c r="Z8" s="20">
        <f t="shared" si="4"/>
        <v>2.58</v>
      </c>
      <c r="AA8" s="41" t="s">
        <v>38</v>
      </c>
    </row>
    <row r="9" spans="1:27" ht="36" customHeight="1">
      <c r="A9" s="20">
        <v>7</v>
      </c>
      <c r="B9" s="23" t="s">
        <v>61</v>
      </c>
      <c r="C9" s="23" t="s">
        <v>62</v>
      </c>
      <c r="D9" s="23">
        <v>1.7</v>
      </c>
      <c r="E9" s="23">
        <v>2.43</v>
      </c>
      <c r="F9" s="23">
        <v>1</v>
      </c>
      <c r="G9" s="23" t="s">
        <v>63</v>
      </c>
      <c r="H9" s="25">
        <v>1999</v>
      </c>
      <c r="I9" s="23" t="s">
        <v>64</v>
      </c>
      <c r="J9" s="23" t="s">
        <v>65</v>
      </c>
      <c r="K9" s="23" t="s">
        <v>66</v>
      </c>
      <c r="L9" s="35" t="s">
        <v>35</v>
      </c>
      <c r="M9" s="20"/>
      <c r="N9" s="20"/>
      <c r="O9" s="20"/>
      <c r="P9" s="20"/>
      <c r="Q9" s="20"/>
      <c r="R9" s="20"/>
      <c r="S9" s="20"/>
      <c r="T9" s="20">
        <v>22</v>
      </c>
      <c r="U9" s="39">
        <f>2.6*E9+7</f>
        <v>13.318</v>
      </c>
      <c r="V9" s="39">
        <f t="shared" si="2"/>
        <v>6.075</v>
      </c>
      <c r="W9" s="40">
        <f t="shared" si="3"/>
        <v>19.393</v>
      </c>
      <c r="X9" s="20">
        <v>29.75</v>
      </c>
      <c r="Y9" s="20"/>
      <c r="Z9" s="20">
        <f t="shared" si="4"/>
        <v>-10.357</v>
      </c>
      <c r="AA9" s="41" t="s">
        <v>38</v>
      </c>
    </row>
    <row r="10" spans="1:27" ht="24">
      <c r="A10" s="20">
        <v>8</v>
      </c>
      <c r="B10" s="28" t="s">
        <v>67</v>
      </c>
      <c r="C10" s="23" t="s">
        <v>68</v>
      </c>
      <c r="D10" s="23">
        <v>4.2</v>
      </c>
      <c r="E10" s="23">
        <f t="shared" si="1"/>
        <v>6</v>
      </c>
      <c r="F10" s="23">
        <v>1</v>
      </c>
      <c r="G10" s="23" t="s">
        <v>69</v>
      </c>
      <c r="H10" s="25">
        <v>2010</v>
      </c>
      <c r="I10" s="23" t="s">
        <v>32</v>
      </c>
      <c r="J10" s="23" t="s">
        <v>70</v>
      </c>
      <c r="K10" s="23" t="s">
        <v>34</v>
      </c>
      <c r="L10" s="36" t="s">
        <v>35</v>
      </c>
      <c r="M10" s="20"/>
      <c r="N10" s="20"/>
      <c r="O10" s="20"/>
      <c r="P10" s="20"/>
      <c r="Q10" s="20"/>
      <c r="R10" s="20"/>
      <c r="S10" s="20"/>
      <c r="T10" s="20">
        <v>29</v>
      </c>
      <c r="U10" s="20">
        <f>1.5*E10+6</f>
        <v>15</v>
      </c>
      <c r="V10" s="20">
        <f t="shared" si="2"/>
        <v>15</v>
      </c>
      <c r="W10" s="37">
        <f t="shared" si="3"/>
        <v>30</v>
      </c>
      <c r="X10" s="20">
        <v>27.6</v>
      </c>
      <c r="Y10" s="20"/>
      <c r="Z10" s="20">
        <f t="shared" si="4"/>
        <v>2.4</v>
      </c>
      <c r="AA10" s="41" t="s">
        <v>38</v>
      </c>
    </row>
    <row r="11" spans="1:27" ht="36" customHeight="1">
      <c r="A11" s="20">
        <v>9</v>
      </c>
      <c r="B11" s="23" t="s">
        <v>71</v>
      </c>
      <c r="C11" s="23" t="s">
        <v>72</v>
      </c>
      <c r="D11" s="23">
        <v>1.4</v>
      </c>
      <c r="E11" s="23">
        <f t="shared" si="1"/>
        <v>2</v>
      </c>
      <c r="F11" s="23">
        <v>1</v>
      </c>
      <c r="G11" s="23" t="s">
        <v>73</v>
      </c>
      <c r="H11" s="25">
        <v>2002</v>
      </c>
      <c r="I11" s="23" t="s">
        <v>73</v>
      </c>
      <c r="J11" s="23" t="s">
        <v>74</v>
      </c>
      <c r="K11" s="23" t="s">
        <v>34</v>
      </c>
      <c r="L11" s="35" t="s">
        <v>75</v>
      </c>
      <c r="M11" s="20"/>
      <c r="N11" s="20"/>
      <c r="O11" s="20"/>
      <c r="P11" s="20"/>
      <c r="Q11" s="20"/>
      <c r="R11" s="20"/>
      <c r="S11" s="20"/>
      <c r="T11" s="20">
        <v>70</v>
      </c>
      <c r="U11" s="20">
        <f>1.2*E11+1.5</f>
        <v>3.9</v>
      </c>
      <c r="V11" s="20">
        <f t="shared" si="2"/>
        <v>5</v>
      </c>
      <c r="W11" s="37">
        <f t="shared" si="3"/>
        <v>8.9</v>
      </c>
      <c r="X11" s="20">
        <v>10.5</v>
      </c>
      <c r="Y11" s="20"/>
      <c r="Z11" s="20">
        <f t="shared" si="4"/>
        <v>-1.6</v>
      </c>
      <c r="AA11" s="43"/>
    </row>
    <row r="12" spans="1:27" ht="33" customHeight="1">
      <c r="A12" s="20">
        <v>10</v>
      </c>
      <c r="B12" s="28" t="s">
        <v>76</v>
      </c>
      <c r="C12" s="23" t="s">
        <v>77</v>
      </c>
      <c r="D12" s="23">
        <v>1.4</v>
      </c>
      <c r="E12" s="23">
        <f t="shared" si="1"/>
        <v>2</v>
      </c>
      <c r="F12" s="23">
        <v>1</v>
      </c>
      <c r="G12" s="23" t="s">
        <v>78</v>
      </c>
      <c r="H12" s="25">
        <v>2008</v>
      </c>
      <c r="I12" s="23" t="s">
        <v>48</v>
      </c>
      <c r="J12" s="23" t="s">
        <v>79</v>
      </c>
      <c r="K12" s="23" t="s">
        <v>66</v>
      </c>
      <c r="L12" s="36" t="s">
        <v>35</v>
      </c>
      <c r="M12" s="20"/>
      <c r="N12" s="20"/>
      <c r="O12" s="20"/>
      <c r="P12" s="20"/>
      <c r="Q12" s="20"/>
      <c r="R12" s="20"/>
      <c r="S12" s="20"/>
      <c r="T12" s="20" t="s">
        <v>35</v>
      </c>
      <c r="U12" s="20">
        <f>2.6*E12+7</f>
        <v>12.2</v>
      </c>
      <c r="V12" s="20">
        <f t="shared" si="2"/>
        <v>5</v>
      </c>
      <c r="W12" s="37">
        <f t="shared" si="3"/>
        <v>17.2</v>
      </c>
      <c r="X12" s="20">
        <v>44</v>
      </c>
      <c r="Y12" s="20"/>
      <c r="Z12" s="20">
        <f t="shared" si="4"/>
        <v>-26.8</v>
      </c>
      <c r="AA12" s="41" t="s">
        <v>38</v>
      </c>
    </row>
    <row r="13" spans="1:27" ht="25.5" customHeight="1">
      <c r="A13" s="20">
        <v>11</v>
      </c>
      <c r="B13" s="23" t="s">
        <v>80</v>
      </c>
      <c r="C13" s="23" t="s">
        <v>81</v>
      </c>
      <c r="D13" s="23">
        <v>4.2</v>
      </c>
      <c r="E13" s="23">
        <f t="shared" si="1"/>
        <v>6</v>
      </c>
      <c r="F13" s="23">
        <v>1</v>
      </c>
      <c r="G13" s="29" t="s">
        <v>82</v>
      </c>
      <c r="H13" s="29" t="s">
        <v>83</v>
      </c>
      <c r="I13" s="29" t="s">
        <v>84</v>
      </c>
      <c r="J13" s="23" t="s">
        <v>85</v>
      </c>
      <c r="K13" s="23" t="s">
        <v>34</v>
      </c>
      <c r="L13" s="35" t="s">
        <v>35</v>
      </c>
      <c r="M13" s="23"/>
      <c r="N13" s="23"/>
      <c r="O13" s="23"/>
      <c r="P13" s="23"/>
      <c r="Q13" s="23"/>
      <c r="R13" s="23"/>
      <c r="S13" s="23"/>
      <c r="T13" s="20">
        <v>27</v>
      </c>
      <c r="U13" s="20">
        <f>1.5*E13+6</f>
        <v>15</v>
      </c>
      <c r="V13" s="20">
        <f t="shared" si="2"/>
        <v>15</v>
      </c>
      <c r="W13" s="37">
        <f t="shared" si="3"/>
        <v>30</v>
      </c>
      <c r="X13" s="20">
        <v>27.6</v>
      </c>
      <c r="Y13" s="20"/>
      <c r="Z13" s="20">
        <f t="shared" si="4"/>
        <v>2.4</v>
      </c>
      <c r="AA13" s="41" t="s">
        <v>38</v>
      </c>
    </row>
    <row r="14" spans="1:27" ht="36">
      <c r="A14" s="20">
        <v>12</v>
      </c>
      <c r="B14" s="28" t="s">
        <v>86</v>
      </c>
      <c r="C14" s="23" t="s">
        <v>87</v>
      </c>
      <c r="D14" s="23">
        <v>1.4</v>
      </c>
      <c r="E14" s="23">
        <f t="shared" si="1"/>
        <v>2</v>
      </c>
      <c r="F14" s="23">
        <v>1</v>
      </c>
      <c r="G14" s="23" t="s">
        <v>88</v>
      </c>
      <c r="H14" s="23" t="s">
        <v>89</v>
      </c>
      <c r="I14" s="23" t="s">
        <v>90</v>
      </c>
      <c r="J14" s="23" t="s">
        <v>85</v>
      </c>
      <c r="K14" s="23" t="s">
        <v>34</v>
      </c>
      <c r="L14" s="36" t="s">
        <v>35</v>
      </c>
      <c r="M14" s="23"/>
      <c r="N14" s="23"/>
      <c r="O14" s="23"/>
      <c r="P14" s="23"/>
      <c r="Q14" s="23"/>
      <c r="R14" s="23"/>
      <c r="S14" s="23"/>
      <c r="T14" s="23">
        <v>30</v>
      </c>
      <c r="U14" s="23">
        <f>2*E14+3.5</f>
        <v>7.5</v>
      </c>
      <c r="V14" s="20">
        <f t="shared" si="2"/>
        <v>5</v>
      </c>
      <c r="W14" s="37">
        <f t="shared" si="3"/>
        <v>12.5</v>
      </c>
      <c r="X14" s="23">
        <v>16.15</v>
      </c>
      <c r="Y14" s="23"/>
      <c r="Z14" s="20">
        <f t="shared" si="4"/>
        <v>-3.65</v>
      </c>
      <c r="AA14" s="41"/>
    </row>
    <row r="15" spans="1:27" ht="24">
      <c r="A15" s="20">
        <v>13</v>
      </c>
      <c r="B15" s="28" t="s">
        <v>91</v>
      </c>
      <c r="C15" s="23" t="s">
        <v>92</v>
      </c>
      <c r="D15" s="23">
        <v>0.7</v>
      </c>
      <c r="E15" s="23">
        <f t="shared" si="1"/>
        <v>1</v>
      </c>
      <c r="F15" s="23">
        <v>10</v>
      </c>
      <c r="G15" s="23" t="s">
        <v>93</v>
      </c>
      <c r="H15" s="23">
        <v>2007.6</v>
      </c>
      <c r="I15" s="23" t="s">
        <v>94</v>
      </c>
      <c r="J15" s="23" t="s">
        <v>95</v>
      </c>
      <c r="K15" s="23" t="s">
        <v>66</v>
      </c>
      <c r="L15" s="35" t="s">
        <v>35</v>
      </c>
      <c r="M15" s="23"/>
      <c r="N15" s="23"/>
      <c r="O15" s="23"/>
      <c r="P15" s="23"/>
      <c r="Q15" s="23"/>
      <c r="R15" s="23"/>
      <c r="S15" s="23"/>
      <c r="T15" s="23" t="s">
        <v>60</v>
      </c>
      <c r="U15" s="23">
        <f>(2.6*E15+7)*F15</f>
        <v>96</v>
      </c>
      <c r="V15" s="20">
        <f>E15*2.5*F15</f>
        <v>25</v>
      </c>
      <c r="W15" s="37">
        <f t="shared" si="3"/>
        <v>121</v>
      </c>
      <c r="X15" s="23">
        <v>162</v>
      </c>
      <c r="Y15" s="23">
        <v>41.5478</v>
      </c>
      <c r="Z15" s="20">
        <f t="shared" si="4"/>
        <v>-82.5478</v>
      </c>
      <c r="AA15" s="41" t="s">
        <v>38</v>
      </c>
    </row>
    <row r="16" spans="1:27" ht="24">
      <c r="A16" s="20">
        <v>14</v>
      </c>
      <c r="B16" s="28" t="s">
        <v>96</v>
      </c>
      <c r="C16" s="23" t="s">
        <v>92</v>
      </c>
      <c r="D16" s="23">
        <v>0.7</v>
      </c>
      <c r="E16" s="23">
        <f t="shared" si="1"/>
        <v>1</v>
      </c>
      <c r="F16" s="23">
        <v>9</v>
      </c>
      <c r="G16" s="23" t="s">
        <v>93</v>
      </c>
      <c r="H16" s="23">
        <v>2009.6</v>
      </c>
      <c r="I16" s="23" t="s">
        <v>94</v>
      </c>
      <c r="J16" s="23" t="s">
        <v>95</v>
      </c>
      <c r="K16" s="23" t="s">
        <v>66</v>
      </c>
      <c r="L16" s="36" t="s">
        <v>35</v>
      </c>
      <c r="M16" s="23"/>
      <c r="N16" s="23"/>
      <c r="O16" s="23"/>
      <c r="P16" s="23"/>
      <c r="Q16" s="23"/>
      <c r="R16" s="23"/>
      <c r="S16" s="23"/>
      <c r="T16" s="23" t="s">
        <v>60</v>
      </c>
      <c r="U16" s="23">
        <f>(2.6*E16+7)*F16</f>
        <v>86.4</v>
      </c>
      <c r="V16" s="20">
        <f>E16*2.5*F16</f>
        <v>22.5</v>
      </c>
      <c r="W16" s="37">
        <f t="shared" si="3"/>
        <v>108.9</v>
      </c>
      <c r="X16" s="23">
        <v>180</v>
      </c>
      <c r="Y16" s="23">
        <v>42.7482</v>
      </c>
      <c r="Z16" s="20">
        <f t="shared" si="4"/>
        <v>-113.8482</v>
      </c>
      <c r="AA16" s="41" t="s">
        <v>38</v>
      </c>
    </row>
    <row r="17" spans="1:27" ht="24">
      <c r="A17" s="20">
        <v>15</v>
      </c>
      <c r="B17" s="23" t="s">
        <v>97</v>
      </c>
      <c r="C17" s="23" t="s">
        <v>45</v>
      </c>
      <c r="D17" s="23">
        <v>1.12</v>
      </c>
      <c r="E17" s="23">
        <f t="shared" si="1"/>
        <v>1.6</v>
      </c>
      <c r="F17" s="23">
        <v>1</v>
      </c>
      <c r="G17" s="23" t="s">
        <v>46</v>
      </c>
      <c r="H17" s="23" t="s">
        <v>98</v>
      </c>
      <c r="I17" s="23" t="s">
        <v>48</v>
      </c>
      <c r="J17" s="23" t="s">
        <v>99</v>
      </c>
      <c r="K17" s="23" t="s">
        <v>34</v>
      </c>
      <c r="L17" s="35" t="s">
        <v>35</v>
      </c>
      <c r="M17" s="23"/>
      <c r="N17" s="23"/>
      <c r="O17" s="23"/>
      <c r="P17" s="23"/>
      <c r="Q17" s="23"/>
      <c r="R17" s="23"/>
      <c r="S17" s="23"/>
      <c r="T17" s="23" t="s">
        <v>100</v>
      </c>
      <c r="U17" s="23">
        <f aca="true" t="shared" si="5" ref="U17:U23">2*E17+3.5</f>
        <v>6.7</v>
      </c>
      <c r="V17" s="20">
        <f t="shared" si="2"/>
        <v>4</v>
      </c>
      <c r="W17" s="37">
        <f t="shared" si="3"/>
        <v>10.7</v>
      </c>
      <c r="X17" s="23">
        <v>10.5</v>
      </c>
      <c r="Y17" s="23"/>
      <c r="Z17" s="20">
        <f t="shared" si="4"/>
        <v>0.200000000000003</v>
      </c>
      <c r="AA17" s="41"/>
    </row>
    <row r="18" spans="1:27" ht="24">
      <c r="A18" s="20">
        <v>16</v>
      </c>
      <c r="B18" s="28" t="s">
        <v>101</v>
      </c>
      <c r="C18" s="23" t="s">
        <v>102</v>
      </c>
      <c r="D18" s="23">
        <v>4.2</v>
      </c>
      <c r="E18" s="23">
        <f t="shared" si="1"/>
        <v>6</v>
      </c>
      <c r="F18" s="23">
        <v>1</v>
      </c>
      <c r="G18" s="23" t="s">
        <v>103</v>
      </c>
      <c r="H18" s="25">
        <v>2013</v>
      </c>
      <c r="I18" s="23" t="s">
        <v>58</v>
      </c>
      <c r="J18" s="23" t="s">
        <v>104</v>
      </c>
      <c r="K18" s="23" t="s">
        <v>34</v>
      </c>
      <c r="L18" s="36" t="s">
        <v>75</v>
      </c>
      <c r="M18" s="20"/>
      <c r="N18" s="20"/>
      <c r="O18" s="20"/>
      <c r="P18" s="20"/>
      <c r="Q18" s="20"/>
      <c r="R18" s="20"/>
      <c r="S18" s="20"/>
      <c r="T18" s="20" t="s">
        <v>100</v>
      </c>
      <c r="U18" s="20">
        <f>E18+2.5</f>
        <v>8.5</v>
      </c>
      <c r="V18" s="20">
        <f t="shared" si="2"/>
        <v>15</v>
      </c>
      <c r="W18" s="37">
        <f t="shared" si="3"/>
        <v>23.5</v>
      </c>
      <c r="X18" s="20">
        <v>24</v>
      </c>
      <c r="Y18" s="20"/>
      <c r="Z18" s="20">
        <f t="shared" si="4"/>
        <v>-0.5</v>
      </c>
      <c r="AA18" s="41" t="s">
        <v>38</v>
      </c>
    </row>
    <row r="19" spans="1:27" ht="36">
      <c r="A19" s="20">
        <v>17</v>
      </c>
      <c r="B19" s="46" t="s">
        <v>105</v>
      </c>
      <c r="C19" s="23" t="s">
        <v>106</v>
      </c>
      <c r="D19" s="22">
        <v>7</v>
      </c>
      <c r="E19" s="23">
        <f t="shared" si="1"/>
        <v>10</v>
      </c>
      <c r="F19" s="22">
        <v>1</v>
      </c>
      <c r="G19" s="22" t="s">
        <v>41</v>
      </c>
      <c r="H19" s="22">
        <v>2008.12</v>
      </c>
      <c r="I19" s="22" t="s">
        <v>107</v>
      </c>
      <c r="J19" s="22" t="s">
        <v>108</v>
      </c>
      <c r="K19" s="23" t="s">
        <v>34</v>
      </c>
      <c r="L19" s="35" t="s">
        <v>35</v>
      </c>
      <c r="M19" s="24" t="s">
        <v>60</v>
      </c>
      <c r="N19" s="20"/>
      <c r="O19" s="20"/>
      <c r="P19" s="20"/>
      <c r="Q19" s="20"/>
      <c r="R19" s="20"/>
      <c r="S19" s="20"/>
      <c r="T19" s="20" t="s">
        <v>100</v>
      </c>
      <c r="U19" s="20">
        <f>2*E19+6</f>
        <v>26</v>
      </c>
      <c r="V19" s="20">
        <f t="shared" si="2"/>
        <v>25</v>
      </c>
      <c r="W19" s="37">
        <f t="shared" si="3"/>
        <v>51</v>
      </c>
      <c r="X19" s="20">
        <v>31.1</v>
      </c>
      <c r="Y19" s="20"/>
      <c r="Z19" s="20">
        <f t="shared" si="4"/>
        <v>19.9</v>
      </c>
      <c r="AA19" s="41"/>
    </row>
    <row r="20" spans="1:27" ht="36">
      <c r="A20" s="20">
        <v>18</v>
      </c>
      <c r="B20" s="46"/>
      <c r="C20" s="22" t="s">
        <v>109</v>
      </c>
      <c r="D20" s="22">
        <v>4.5</v>
      </c>
      <c r="E20" s="23">
        <v>6.43</v>
      </c>
      <c r="F20" s="22">
        <v>1</v>
      </c>
      <c r="G20" s="22" t="s">
        <v>41</v>
      </c>
      <c r="H20" s="22">
        <v>2008.12</v>
      </c>
      <c r="I20" s="22" t="s">
        <v>107</v>
      </c>
      <c r="J20" s="22" t="s">
        <v>108</v>
      </c>
      <c r="K20" s="23" t="s">
        <v>34</v>
      </c>
      <c r="L20" s="36" t="s">
        <v>35</v>
      </c>
      <c r="M20" s="24" t="s">
        <v>60</v>
      </c>
      <c r="N20" s="20"/>
      <c r="O20" s="20"/>
      <c r="P20" s="20"/>
      <c r="Q20" s="20"/>
      <c r="R20" s="20"/>
      <c r="S20" s="20"/>
      <c r="T20" s="20">
        <v>75</v>
      </c>
      <c r="U20" s="39">
        <f>1.5*E20+6</f>
        <v>15.645</v>
      </c>
      <c r="V20" s="39">
        <f t="shared" si="2"/>
        <v>16.075</v>
      </c>
      <c r="W20" s="37">
        <f t="shared" si="3"/>
        <v>31.72</v>
      </c>
      <c r="X20" s="20">
        <v>24</v>
      </c>
      <c r="Y20" s="20"/>
      <c r="Z20" s="20">
        <f t="shared" si="4"/>
        <v>7.72</v>
      </c>
      <c r="AA20" s="41"/>
    </row>
    <row r="21" spans="1:27" ht="36">
      <c r="A21" s="20">
        <v>19</v>
      </c>
      <c r="B21" s="24" t="s">
        <v>110</v>
      </c>
      <c r="C21" s="30" t="s">
        <v>111</v>
      </c>
      <c r="D21" s="22">
        <v>2.5</v>
      </c>
      <c r="E21" s="23">
        <v>3.57</v>
      </c>
      <c r="F21" s="22">
        <v>1</v>
      </c>
      <c r="G21" s="22" t="s">
        <v>112</v>
      </c>
      <c r="H21" s="22">
        <v>2009.9</v>
      </c>
      <c r="I21" s="22" t="s">
        <v>113</v>
      </c>
      <c r="J21" s="22" t="s">
        <v>114</v>
      </c>
      <c r="K21" s="23" t="s">
        <v>34</v>
      </c>
      <c r="L21" s="35" t="s">
        <v>35</v>
      </c>
      <c r="M21" s="24" t="s">
        <v>115</v>
      </c>
      <c r="N21" s="20"/>
      <c r="O21" s="20"/>
      <c r="P21" s="20"/>
      <c r="Q21" s="20"/>
      <c r="R21" s="20"/>
      <c r="S21" s="20"/>
      <c r="T21" s="20">
        <v>70</v>
      </c>
      <c r="U21" s="20">
        <f t="shared" si="5"/>
        <v>10.64</v>
      </c>
      <c r="V21" s="39">
        <f t="shared" si="2"/>
        <v>8.925</v>
      </c>
      <c r="W21" s="40">
        <f t="shared" si="3"/>
        <v>19.565</v>
      </c>
      <c r="X21" s="20">
        <v>17.625</v>
      </c>
      <c r="Y21" s="20"/>
      <c r="Z21" s="20">
        <f t="shared" si="4"/>
        <v>1.94</v>
      </c>
      <c r="AA21" s="41"/>
    </row>
    <row r="22" spans="1:27" ht="36">
      <c r="A22" s="20">
        <v>20</v>
      </c>
      <c r="B22" s="24" t="s">
        <v>116</v>
      </c>
      <c r="C22" s="31" t="s">
        <v>117</v>
      </c>
      <c r="D22" s="24">
        <v>2.8</v>
      </c>
      <c r="E22" s="23">
        <f t="shared" si="1"/>
        <v>4</v>
      </c>
      <c r="F22" s="24">
        <v>1</v>
      </c>
      <c r="G22" s="31" t="s">
        <v>118</v>
      </c>
      <c r="H22" s="24">
        <v>2002.8</v>
      </c>
      <c r="I22" s="24" t="s">
        <v>107</v>
      </c>
      <c r="J22" s="24" t="s">
        <v>119</v>
      </c>
      <c r="K22" s="23" t="s">
        <v>34</v>
      </c>
      <c r="L22" s="36" t="s">
        <v>35</v>
      </c>
      <c r="M22" s="24" t="s">
        <v>115</v>
      </c>
      <c r="N22" s="20"/>
      <c r="O22" s="20"/>
      <c r="P22" s="20"/>
      <c r="Q22" s="20"/>
      <c r="R22" s="20"/>
      <c r="S22" s="20"/>
      <c r="T22" s="20" t="s">
        <v>100</v>
      </c>
      <c r="U22" s="20">
        <f t="shared" si="5"/>
        <v>11.5</v>
      </c>
      <c r="V22" s="20">
        <f t="shared" si="2"/>
        <v>10</v>
      </c>
      <c r="W22" s="37">
        <f t="shared" si="3"/>
        <v>21.5</v>
      </c>
      <c r="X22" s="20">
        <v>17.625</v>
      </c>
      <c r="Y22" s="20"/>
      <c r="Z22" s="20">
        <f t="shared" si="4"/>
        <v>3.875</v>
      </c>
      <c r="AA22" s="41"/>
    </row>
    <row r="23" spans="1:27" ht="36">
      <c r="A23" s="20">
        <v>21</v>
      </c>
      <c r="B23" s="23" t="s">
        <v>120</v>
      </c>
      <c r="C23" s="32" t="s">
        <v>121</v>
      </c>
      <c r="D23" s="23">
        <v>2.8</v>
      </c>
      <c r="E23" s="23">
        <f t="shared" si="1"/>
        <v>4</v>
      </c>
      <c r="F23" s="23">
        <v>1</v>
      </c>
      <c r="G23" s="23" t="s">
        <v>122</v>
      </c>
      <c r="H23" s="23">
        <v>1999.9</v>
      </c>
      <c r="I23" s="23" t="s">
        <v>123</v>
      </c>
      <c r="J23" s="23" t="s">
        <v>124</v>
      </c>
      <c r="K23" s="23" t="s">
        <v>34</v>
      </c>
      <c r="L23" s="35" t="s">
        <v>35</v>
      </c>
      <c r="M23" s="23" t="s">
        <v>115</v>
      </c>
      <c r="N23" s="20"/>
      <c r="O23" s="20"/>
      <c r="P23" s="20"/>
      <c r="Q23" s="20"/>
      <c r="R23" s="20"/>
      <c r="S23" s="20"/>
      <c r="T23" s="20">
        <v>70</v>
      </c>
      <c r="U23" s="20">
        <f t="shared" si="5"/>
        <v>11.5</v>
      </c>
      <c r="V23" s="20">
        <f t="shared" si="2"/>
        <v>10</v>
      </c>
      <c r="W23" s="37">
        <f t="shared" si="3"/>
        <v>21.5</v>
      </c>
      <c r="X23" s="20">
        <v>17.625</v>
      </c>
      <c r="Y23" s="20"/>
      <c r="Z23" s="20">
        <f t="shared" si="4"/>
        <v>3.875</v>
      </c>
      <c r="AA23" s="41"/>
    </row>
  </sheetData>
  <sheetProtection/>
  <mergeCells count="21">
    <mergeCell ref="Y1:Y2"/>
    <mergeCell ref="Z1:Z2"/>
    <mergeCell ref="AA1:AA2"/>
    <mergeCell ref="L1:L2"/>
    <mergeCell ref="T1:T2"/>
    <mergeCell ref="U1:U2"/>
    <mergeCell ref="V1:V2"/>
    <mergeCell ref="W1:W2"/>
    <mergeCell ref="X1:X2"/>
    <mergeCell ref="F1:F2"/>
    <mergeCell ref="G1:G2"/>
    <mergeCell ref="H1:H2"/>
    <mergeCell ref="I1:I2"/>
    <mergeCell ref="J1:J2"/>
    <mergeCell ref="K1:K2"/>
    <mergeCell ref="A1:A2"/>
    <mergeCell ref="B1:B2"/>
    <mergeCell ref="B19:B20"/>
    <mergeCell ref="C1:C2"/>
    <mergeCell ref="D1:D2"/>
    <mergeCell ref="E1:E2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7" sqref="E7"/>
    </sheetView>
  </sheetViews>
  <sheetFormatPr defaultColWidth="9.00390625" defaultRowHeight="15"/>
  <cols>
    <col min="1" max="1" width="6.28125" style="1" customWidth="1"/>
    <col min="2" max="2" width="17.140625" style="0" customWidth="1"/>
    <col min="3" max="3" width="10.8515625" style="0" customWidth="1"/>
    <col min="4" max="4" width="13.140625" style="1" customWidth="1"/>
    <col min="5" max="5" width="13.57421875" style="1" customWidth="1"/>
    <col min="6" max="6" width="13.00390625" style="1" customWidth="1"/>
    <col min="7" max="8" width="13.421875" style="1" customWidth="1"/>
    <col min="9" max="9" width="14.421875" style="1" customWidth="1"/>
    <col min="10" max="10" width="17.8515625" style="0" customWidth="1"/>
  </cols>
  <sheetData>
    <row r="1" spans="1:10" ht="34.5" customHeight="1">
      <c r="A1" s="55" t="s">
        <v>125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7.75" customHeight="1">
      <c r="A2" s="59" t="s">
        <v>0</v>
      </c>
      <c r="B2" s="66" t="s">
        <v>126</v>
      </c>
      <c r="C2" s="72" t="s">
        <v>127</v>
      </c>
      <c r="D2" s="56" t="s">
        <v>128</v>
      </c>
      <c r="E2" s="57"/>
      <c r="F2" s="56" t="s">
        <v>129</v>
      </c>
      <c r="G2" s="58"/>
      <c r="H2" s="56" t="s">
        <v>130</v>
      </c>
      <c r="I2" s="58"/>
      <c r="J2" s="74" t="s">
        <v>131</v>
      </c>
    </row>
    <row r="3" spans="1:10" ht="27.75" customHeight="1">
      <c r="A3" s="60"/>
      <c r="B3" s="67"/>
      <c r="C3" s="73"/>
      <c r="D3" s="3" t="s">
        <v>132</v>
      </c>
      <c r="E3" s="3" t="s">
        <v>133</v>
      </c>
      <c r="F3" s="3" t="s">
        <v>132</v>
      </c>
      <c r="G3" s="4" t="s">
        <v>133</v>
      </c>
      <c r="H3" s="4" t="s">
        <v>132</v>
      </c>
      <c r="I3" s="4" t="s">
        <v>133</v>
      </c>
      <c r="J3" s="75"/>
    </row>
    <row r="4" spans="1:10" ht="27" customHeight="1">
      <c r="A4" s="61" t="s">
        <v>134</v>
      </c>
      <c r="B4" s="68" t="s">
        <v>135</v>
      </c>
      <c r="C4" s="5">
        <v>0.5</v>
      </c>
      <c r="D4" s="6">
        <f>C4*5.5</f>
        <v>2.75</v>
      </c>
      <c r="E4" s="6">
        <f>C4*2.7</f>
        <v>1.35</v>
      </c>
      <c r="F4" s="6">
        <f>C4*0.5</f>
        <v>0.25</v>
      </c>
      <c r="G4" s="7">
        <f>C4*0.5</f>
        <v>0.25</v>
      </c>
      <c r="H4" s="7">
        <f>D4+F4</f>
        <v>3</v>
      </c>
      <c r="I4" s="7">
        <f>E4+G4</f>
        <v>1.6</v>
      </c>
      <c r="J4" s="8"/>
    </row>
    <row r="5" spans="1:10" ht="27" customHeight="1">
      <c r="A5" s="62"/>
      <c r="B5" s="69"/>
      <c r="C5" s="5">
        <v>1</v>
      </c>
      <c r="D5" s="6">
        <f>C5*2+3.5</f>
        <v>5.5</v>
      </c>
      <c r="E5" s="6">
        <f>C5*1.2+1.5</f>
        <v>2.7</v>
      </c>
      <c r="F5" s="6">
        <f aca="true" t="shared" si="0" ref="F5:F13">C5*0.5</f>
        <v>0.5</v>
      </c>
      <c r="G5" s="7">
        <f aca="true" t="shared" si="1" ref="G5:G13">C5*0.5</f>
        <v>0.5</v>
      </c>
      <c r="H5" s="7">
        <f>D5+F5</f>
        <v>6</v>
      </c>
      <c r="I5" s="7">
        <f>E5+G5</f>
        <v>3.2</v>
      </c>
      <c r="J5" s="9"/>
    </row>
    <row r="6" spans="1:10" ht="27" customHeight="1">
      <c r="A6" s="62"/>
      <c r="B6" s="69"/>
      <c r="C6" s="5">
        <v>2</v>
      </c>
      <c r="D6" s="6">
        <f>C6*2+3.5</f>
        <v>7.5</v>
      </c>
      <c r="E6" s="6">
        <f>C6*1.2+1.5</f>
        <v>3.9</v>
      </c>
      <c r="F6" s="6">
        <f t="shared" si="0"/>
        <v>1</v>
      </c>
      <c r="G6" s="7">
        <f t="shared" si="1"/>
        <v>1</v>
      </c>
      <c r="H6" s="7">
        <f>D6+F6</f>
        <v>8.5</v>
      </c>
      <c r="I6" s="7">
        <f>E6+G6</f>
        <v>4.9</v>
      </c>
      <c r="J6" s="9"/>
    </row>
    <row r="7" spans="1:10" ht="27" customHeight="1">
      <c r="A7" s="62"/>
      <c r="B7" s="69"/>
      <c r="C7" s="5">
        <v>3</v>
      </c>
      <c r="D7" s="6">
        <f>C7*2+3.5</f>
        <v>9.5</v>
      </c>
      <c r="E7" s="6">
        <f>C7*1.2+1.5</f>
        <v>5.1</v>
      </c>
      <c r="F7" s="6">
        <f t="shared" si="0"/>
        <v>1.5</v>
      </c>
      <c r="G7" s="7">
        <f t="shared" si="1"/>
        <v>1.5</v>
      </c>
      <c r="H7" s="7">
        <f>D7+F7</f>
        <v>11</v>
      </c>
      <c r="I7" s="7">
        <f>E7+G7</f>
        <v>6.6</v>
      </c>
      <c r="J7" s="9"/>
    </row>
    <row r="8" spans="1:10" ht="27" customHeight="1">
      <c r="A8" s="62"/>
      <c r="B8" s="69"/>
      <c r="C8" s="5">
        <v>4</v>
      </c>
      <c r="D8" s="6">
        <f>C8*2+3.5</f>
        <v>11.5</v>
      </c>
      <c r="E8" s="6">
        <f>C8*1.2+1.5</f>
        <v>6.3</v>
      </c>
      <c r="F8" s="6">
        <f t="shared" si="0"/>
        <v>2</v>
      </c>
      <c r="G8" s="7">
        <f t="shared" si="1"/>
        <v>2</v>
      </c>
      <c r="H8" s="7">
        <f>D8+F8</f>
        <v>13.5</v>
      </c>
      <c r="I8" s="7">
        <f>E8+G8</f>
        <v>8.3</v>
      </c>
      <c r="J8" s="9"/>
    </row>
    <row r="9" spans="1:10" ht="27" customHeight="1">
      <c r="A9" s="62"/>
      <c r="B9" s="69"/>
      <c r="C9" s="5">
        <v>6</v>
      </c>
      <c r="D9" s="10">
        <f>C9*1.5+6</f>
        <v>15</v>
      </c>
      <c r="E9" s="10">
        <f>C9+2.5</f>
        <v>8.5</v>
      </c>
      <c r="F9" s="6">
        <f t="shared" si="0"/>
        <v>3</v>
      </c>
      <c r="G9" s="7">
        <f t="shared" si="1"/>
        <v>3</v>
      </c>
      <c r="H9" s="7">
        <f aca="true" t="shared" si="2" ref="H9:H72">D9+F9</f>
        <v>18</v>
      </c>
      <c r="I9" s="7">
        <f aca="true" t="shared" si="3" ref="I9:I72">E9+G9</f>
        <v>11.5</v>
      </c>
      <c r="J9" s="9"/>
    </row>
    <row r="10" spans="1:10" ht="27" customHeight="1">
      <c r="A10" s="62"/>
      <c r="B10" s="69"/>
      <c r="C10" s="5">
        <v>8</v>
      </c>
      <c r="D10" s="10">
        <f>C10*1.5+6</f>
        <v>18</v>
      </c>
      <c r="E10" s="10">
        <f>C10+2.5</f>
        <v>10.5</v>
      </c>
      <c r="F10" s="6">
        <f t="shared" si="0"/>
        <v>4</v>
      </c>
      <c r="G10" s="7">
        <f t="shared" si="1"/>
        <v>4</v>
      </c>
      <c r="H10" s="7">
        <f t="shared" si="2"/>
        <v>22</v>
      </c>
      <c r="I10" s="7">
        <f t="shared" si="3"/>
        <v>14.5</v>
      </c>
      <c r="J10" s="9"/>
    </row>
    <row r="11" spans="1:10" ht="27" customHeight="1">
      <c r="A11" s="62"/>
      <c r="B11" s="69"/>
      <c r="C11" s="5">
        <v>10</v>
      </c>
      <c r="D11" s="10">
        <f>C11*1.5+6</f>
        <v>21</v>
      </c>
      <c r="E11" s="10">
        <f>C11+2.5</f>
        <v>12.5</v>
      </c>
      <c r="F11" s="6">
        <f t="shared" si="0"/>
        <v>5</v>
      </c>
      <c r="G11" s="7">
        <f t="shared" si="1"/>
        <v>5</v>
      </c>
      <c r="H11" s="7">
        <f t="shared" si="2"/>
        <v>26</v>
      </c>
      <c r="I11" s="7">
        <f t="shared" si="3"/>
        <v>17.5</v>
      </c>
      <c r="J11" s="9"/>
    </row>
    <row r="12" spans="1:10" ht="27" customHeight="1">
      <c r="A12" s="62"/>
      <c r="B12" s="69"/>
      <c r="C12" s="5">
        <v>15</v>
      </c>
      <c r="D12" s="10">
        <f>C12*1.5+6</f>
        <v>28.5</v>
      </c>
      <c r="E12" s="10">
        <f>C12+2.5</f>
        <v>17.5</v>
      </c>
      <c r="F12" s="6">
        <f t="shared" si="0"/>
        <v>7.5</v>
      </c>
      <c r="G12" s="7">
        <f t="shared" si="1"/>
        <v>7.5</v>
      </c>
      <c r="H12" s="7">
        <f t="shared" si="2"/>
        <v>36</v>
      </c>
      <c r="I12" s="7">
        <f t="shared" si="3"/>
        <v>25</v>
      </c>
      <c r="J12" s="9"/>
    </row>
    <row r="13" spans="1:10" ht="27" customHeight="1">
      <c r="A13" s="63"/>
      <c r="B13" s="70"/>
      <c r="C13" s="5">
        <v>20</v>
      </c>
      <c r="D13" s="6">
        <f>C13*1.5+6</f>
        <v>36</v>
      </c>
      <c r="E13" s="6">
        <f>C13+2.5</f>
        <v>22.5</v>
      </c>
      <c r="F13" s="6">
        <f t="shared" si="0"/>
        <v>10</v>
      </c>
      <c r="G13" s="7">
        <f t="shared" si="1"/>
        <v>10</v>
      </c>
      <c r="H13" s="7">
        <f t="shared" si="2"/>
        <v>46</v>
      </c>
      <c r="I13" s="7">
        <f t="shared" si="3"/>
        <v>32.5</v>
      </c>
      <c r="J13" s="9"/>
    </row>
    <row r="14" spans="1:10" ht="27" customHeight="1">
      <c r="A14" s="64">
        <v>2</v>
      </c>
      <c r="B14" s="68" t="s">
        <v>136</v>
      </c>
      <c r="C14" s="5">
        <v>0.5</v>
      </c>
      <c r="D14" s="6">
        <f>C14*5.5</f>
        <v>2.75</v>
      </c>
      <c r="E14" s="6">
        <f>C14*2.7</f>
        <v>1.35</v>
      </c>
      <c r="F14" s="6">
        <f>C14*2.5</f>
        <v>1.25</v>
      </c>
      <c r="G14" s="6">
        <f>C14*2.5</f>
        <v>1.25</v>
      </c>
      <c r="H14" s="7">
        <f t="shared" si="2"/>
        <v>4</v>
      </c>
      <c r="I14" s="7">
        <f t="shared" si="3"/>
        <v>2.6</v>
      </c>
      <c r="J14" s="9"/>
    </row>
    <row r="15" spans="1:10" ht="27" customHeight="1">
      <c r="A15" s="62"/>
      <c r="B15" s="69"/>
      <c r="C15" s="5">
        <v>1</v>
      </c>
      <c r="D15" s="6">
        <f>C15*2+3.5</f>
        <v>5.5</v>
      </c>
      <c r="E15" s="6">
        <f>C15*1.2+1.5</f>
        <v>2.7</v>
      </c>
      <c r="F15" s="6">
        <f aca="true" t="shared" si="4" ref="F15:F23">C15*2.5</f>
        <v>2.5</v>
      </c>
      <c r="G15" s="6">
        <f aca="true" t="shared" si="5" ref="G15:G23">C15*2.5</f>
        <v>2.5</v>
      </c>
      <c r="H15" s="7">
        <f t="shared" si="2"/>
        <v>8</v>
      </c>
      <c r="I15" s="7">
        <f t="shared" si="3"/>
        <v>5.2</v>
      </c>
      <c r="J15" s="9"/>
    </row>
    <row r="16" spans="1:10" ht="27" customHeight="1">
      <c r="A16" s="62"/>
      <c r="B16" s="69"/>
      <c r="C16" s="5">
        <v>2</v>
      </c>
      <c r="D16" s="6">
        <f>C16*2+3.5</f>
        <v>7.5</v>
      </c>
      <c r="E16" s="6">
        <f>C16*1.2+1.5</f>
        <v>3.9</v>
      </c>
      <c r="F16" s="6">
        <f t="shared" si="4"/>
        <v>5</v>
      </c>
      <c r="G16" s="6">
        <f t="shared" si="5"/>
        <v>5</v>
      </c>
      <c r="H16" s="7">
        <f t="shared" si="2"/>
        <v>12.5</v>
      </c>
      <c r="I16" s="7">
        <f t="shared" si="3"/>
        <v>8.9</v>
      </c>
      <c r="J16" s="9"/>
    </row>
    <row r="17" spans="1:10" ht="27" customHeight="1">
      <c r="A17" s="62"/>
      <c r="B17" s="69"/>
      <c r="C17" s="5">
        <v>3</v>
      </c>
      <c r="D17" s="6">
        <f>C17*2+3.5</f>
        <v>9.5</v>
      </c>
      <c r="E17" s="6">
        <f>C17*1.2+1.5</f>
        <v>5.1</v>
      </c>
      <c r="F17" s="6">
        <f t="shared" si="4"/>
        <v>7.5</v>
      </c>
      <c r="G17" s="6">
        <f t="shared" si="5"/>
        <v>7.5</v>
      </c>
      <c r="H17" s="7">
        <f t="shared" si="2"/>
        <v>17</v>
      </c>
      <c r="I17" s="7">
        <f t="shared" si="3"/>
        <v>12.6</v>
      </c>
      <c r="J17" s="9"/>
    </row>
    <row r="18" spans="1:10" ht="27" customHeight="1">
      <c r="A18" s="62"/>
      <c r="B18" s="69"/>
      <c r="C18" s="5">
        <v>4</v>
      </c>
      <c r="D18" s="6">
        <f>C18*2+3.5</f>
        <v>11.5</v>
      </c>
      <c r="E18" s="6">
        <f>C18*1.2+1.5</f>
        <v>6.3</v>
      </c>
      <c r="F18" s="6">
        <f t="shared" si="4"/>
        <v>10</v>
      </c>
      <c r="G18" s="6">
        <f t="shared" si="5"/>
        <v>10</v>
      </c>
      <c r="H18" s="7">
        <f t="shared" si="2"/>
        <v>21.5</v>
      </c>
      <c r="I18" s="7">
        <f t="shared" si="3"/>
        <v>16.3</v>
      </c>
      <c r="J18" s="9"/>
    </row>
    <row r="19" spans="1:10" ht="27" customHeight="1">
      <c r="A19" s="62"/>
      <c r="B19" s="69"/>
      <c r="C19" s="5">
        <v>6</v>
      </c>
      <c r="D19" s="10">
        <f>C19*1.5+6</f>
        <v>15</v>
      </c>
      <c r="E19" s="10">
        <f>C19+2.5</f>
        <v>8.5</v>
      </c>
      <c r="F19" s="6">
        <f t="shared" si="4"/>
        <v>15</v>
      </c>
      <c r="G19" s="6">
        <f t="shared" si="5"/>
        <v>15</v>
      </c>
      <c r="H19" s="7">
        <f t="shared" si="2"/>
        <v>30</v>
      </c>
      <c r="I19" s="7">
        <f t="shared" si="3"/>
        <v>23.5</v>
      </c>
      <c r="J19" s="9"/>
    </row>
    <row r="20" spans="1:10" ht="27" customHeight="1">
      <c r="A20" s="62"/>
      <c r="B20" s="69"/>
      <c r="C20" s="5">
        <v>8</v>
      </c>
      <c r="D20" s="10">
        <f>C20*1.5+6</f>
        <v>18</v>
      </c>
      <c r="E20" s="10">
        <f>C20+2.5</f>
        <v>10.5</v>
      </c>
      <c r="F20" s="6">
        <f t="shared" si="4"/>
        <v>20</v>
      </c>
      <c r="G20" s="6">
        <f t="shared" si="5"/>
        <v>20</v>
      </c>
      <c r="H20" s="7">
        <f t="shared" si="2"/>
        <v>38</v>
      </c>
      <c r="I20" s="7">
        <f t="shared" si="3"/>
        <v>30.5</v>
      </c>
      <c r="J20" s="9"/>
    </row>
    <row r="21" spans="1:10" ht="27" customHeight="1">
      <c r="A21" s="62"/>
      <c r="B21" s="69"/>
      <c r="C21" s="5">
        <v>10</v>
      </c>
      <c r="D21" s="10">
        <f>C21*1.5+6</f>
        <v>21</v>
      </c>
      <c r="E21" s="10">
        <f>C21+2.5</f>
        <v>12.5</v>
      </c>
      <c r="F21" s="6">
        <f t="shared" si="4"/>
        <v>25</v>
      </c>
      <c r="G21" s="6">
        <f t="shared" si="5"/>
        <v>25</v>
      </c>
      <c r="H21" s="7">
        <f t="shared" si="2"/>
        <v>46</v>
      </c>
      <c r="I21" s="7">
        <f t="shared" si="3"/>
        <v>37.5</v>
      </c>
      <c r="J21" s="9"/>
    </row>
    <row r="22" spans="1:10" ht="27" customHeight="1">
      <c r="A22" s="62"/>
      <c r="B22" s="69"/>
      <c r="C22" s="5">
        <v>15</v>
      </c>
      <c r="D22" s="10">
        <f>C22*1.5+6</f>
        <v>28.5</v>
      </c>
      <c r="E22" s="10">
        <f>C22+2.5</f>
        <v>17.5</v>
      </c>
      <c r="F22" s="6">
        <f t="shared" si="4"/>
        <v>37.5</v>
      </c>
      <c r="G22" s="6">
        <f t="shared" si="5"/>
        <v>37.5</v>
      </c>
      <c r="H22" s="7">
        <f t="shared" si="2"/>
        <v>66</v>
      </c>
      <c r="I22" s="7">
        <f t="shared" si="3"/>
        <v>55</v>
      </c>
      <c r="J22" s="9"/>
    </row>
    <row r="23" spans="1:10" ht="27" customHeight="1">
      <c r="A23" s="63"/>
      <c r="B23" s="70"/>
      <c r="C23" s="5">
        <v>20</v>
      </c>
      <c r="D23" s="6">
        <f>C23*1.5+6</f>
        <v>36</v>
      </c>
      <c r="E23" s="6">
        <f>C23+2.5</f>
        <v>22.5</v>
      </c>
      <c r="F23" s="6">
        <f t="shared" si="4"/>
        <v>50</v>
      </c>
      <c r="G23" s="6">
        <f t="shared" si="5"/>
        <v>50</v>
      </c>
      <c r="H23" s="7">
        <f t="shared" si="2"/>
        <v>86</v>
      </c>
      <c r="I23" s="7">
        <f t="shared" si="3"/>
        <v>72.5</v>
      </c>
      <c r="J23" s="9"/>
    </row>
    <row r="24" spans="1:10" ht="27" customHeight="1">
      <c r="A24" s="64">
        <v>3</v>
      </c>
      <c r="B24" s="68" t="s">
        <v>137</v>
      </c>
      <c r="C24" s="5">
        <v>0.5</v>
      </c>
      <c r="D24" s="6">
        <f>C24*5.5</f>
        <v>2.75</v>
      </c>
      <c r="E24" s="6">
        <f>C24*2.7</f>
        <v>1.35</v>
      </c>
      <c r="F24" s="6">
        <f>D24*0.5</f>
        <v>1.375</v>
      </c>
      <c r="G24" s="6">
        <f>E24*0.5</f>
        <v>0.675</v>
      </c>
      <c r="H24" s="7">
        <f t="shared" si="2"/>
        <v>4.125</v>
      </c>
      <c r="I24" s="7">
        <f t="shared" si="3"/>
        <v>2.025</v>
      </c>
      <c r="J24" s="9"/>
    </row>
    <row r="25" spans="1:10" ht="27" customHeight="1">
      <c r="A25" s="62"/>
      <c r="B25" s="69"/>
      <c r="C25" s="5">
        <v>1</v>
      </c>
      <c r="D25" s="6">
        <f>C25*2+3.5</f>
        <v>5.5</v>
      </c>
      <c r="E25" s="6">
        <f>C25*1.2+1.5</f>
        <v>2.7</v>
      </c>
      <c r="F25" s="6">
        <f aca="true" t="shared" si="6" ref="F25:F33">D25*0.5</f>
        <v>2.75</v>
      </c>
      <c r="G25" s="6">
        <f aca="true" t="shared" si="7" ref="G25:G33">E25*0.5</f>
        <v>1.35</v>
      </c>
      <c r="H25" s="7">
        <f t="shared" si="2"/>
        <v>8.25</v>
      </c>
      <c r="I25" s="7">
        <f t="shared" si="3"/>
        <v>4.05</v>
      </c>
      <c r="J25" s="9"/>
    </row>
    <row r="26" spans="1:10" ht="27" customHeight="1">
      <c r="A26" s="62"/>
      <c r="B26" s="69"/>
      <c r="C26" s="5">
        <v>2</v>
      </c>
      <c r="D26" s="6">
        <f>C26*2+3.5</f>
        <v>7.5</v>
      </c>
      <c r="E26" s="6">
        <f>C26*1.2+1.5</f>
        <v>3.9</v>
      </c>
      <c r="F26" s="6">
        <f t="shared" si="6"/>
        <v>3.75</v>
      </c>
      <c r="G26" s="6">
        <f t="shared" si="7"/>
        <v>1.95</v>
      </c>
      <c r="H26" s="7">
        <f t="shared" si="2"/>
        <v>11.25</v>
      </c>
      <c r="I26" s="7">
        <f t="shared" si="3"/>
        <v>5.85</v>
      </c>
      <c r="J26" s="9"/>
    </row>
    <row r="27" spans="1:10" ht="27" customHeight="1">
      <c r="A27" s="62"/>
      <c r="B27" s="69"/>
      <c r="C27" s="5">
        <v>3</v>
      </c>
      <c r="D27" s="6">
        <f>C27*2+3.5</f>
        <v>9.5</v>
      </c>
      <c r="E27" s="6">
        <f>C27*1.2+1.5</f>
        <v>5.1</v>
      </c>
      <c r="F27" s="6">
        <f t="shared" si="6"/>
        <v>4.75</v>
      </c>
      <c r="G27" s="6">
        <f t="shared" si="7"/>
        <v>2.55</v>
      </c>
      <c r="H27" s="7">
        <f t="shared" si="2"/>
        <v>14.25</v>
      </c>
      <c r="I27" s="7">
        <f t="shared" si="3"/>
        <v>7.65</v>
      </c>
      <c r="J27" s="9"/>
    </row>
    <row r="28" spans="1:10" ht="27" customHeight="1">
      <c r="A28" s="62"/>
      <c r="B28" s="69"/>
      <c r="C28" s="5">
        <v>4</v>
      </c>
      <c r="D28" s="6">
        <f>C28*2+3.5</f>
        <v>11.5</v>
      </c>
      <c r="E28" s="6">
        <f>C28*1.2+1.5</f>
        <v>6.3</v>
      </c>
      <c r="F28" s="6">
        <f t="shared" si="6"/>
        <v>5.75</v>
      </c>
      <c r="G28" s="6">
        <f t="shared" si="7"/>
        <v>3.15</v>
      </c>
      <c r="H28" s="7">
        <f t="shared" si="2"/>
        <v>17.25</v>
      </c>
      <c r="I28" s="7">
        <f t="shared" si="3"/>
        <v>9.45</v>
      </c>
      <c r="J28" s="9"/>
    </row>
    <row r="29" spans="1:10" ht="27" customHeight="1">
      <c r="A29" s="62"/>
      <c r="B29" s="69"/>
      <c r="C29" s="5">
        <v>6</v>
      </c>
      <c r="D29" s="10">
        <f>C29*1.5+6</f>
        <v>15</v>
      </c>
      <c r="E29" s="10">
        <f>C29+2.5</f>
        <v>8.5</v>
      </c>
      <c r="F29" s="6">
        <f t="shared" si="6"/>
        <v>7.5</v>
      </c>
      <c r="G29" s="6">
        <f t="shared" si="7"/>
        <v>4.25</v>
      </c>
      <c r="H29" s="7">
        <f t="shared" si="2"/>
        <v>22.5</v>
      </c>
      <c r="I29" s="7">
        <f t="shared" si="3"/>
        <v>12.75</v>
      </c>
      <c r="J29" s="9"/>
    </row>
    <row r="30" spans="1:10" ht="27" customHeight="1">
      <c r="A30" s="62"/>
      <c r="B30" s="69"/>
      <c r="C30" s="5">
        <v>8</v>
      </c>
      <c r="D30" s="10">
        <f>C30*1.5+6</f>
        <v>18</v>
      </c>
      <c r="E30" s="10">
        <f>C30+2.5</f>
        <v>10.5</v>
      </c>
      <c r="F30" s="6">
        <f t="shared" si="6"/>
        <v>9</v>
      </c>
      <c r="G30" s="6">
        <f t="shared" si="7"/>
        <v>5.25</v>
      </c>
      <c r="H30" s="7">
        <f t="shared" si="2"/>
        <v>27</v>
      </c>
      <c r="I30" s="7">
        <f t="shared" si="3"/>
        <v>15.75</v>
      </c>
      <c r="J30" s="9"/>
    </row>
    <row r="31" spans="1:10" ht="27" customHeight="1">
      <c r="A31" s="62"/>
      <c r="B31" s="69"/>
      <c r="C31" s="5">
        <v>10</v>
      </c>
      <c r="D31" s="10">
        <f>C31*1.5+6</f>
        <v>21</v>
      </c>
      <c r="E31" s="10">
        <f>C31+2.5</f>
        <v>12.5</v>
      </c>
      <c r="F31" s="6">
        <f t="shared" si="6"/>
        <v>10.5</v>
      </c>
      <c r="G31" s="6">
        <f t="shared" si="7"/>
        <v>6.25</v>
      </c>
      <c r="H31" s="7">
        <f t="shared" si="2"/>
        <v>31.5</v>
      </c>
      <c r="I31" s="7">
        <f t="shared" si="3"/>
        <v>18.75</v>
      </c>
      <c r="J31" s="9"/>
    </row>
    <row r="32" spans="1:10" ht="27" customHeight="1">
      <c r="A32" s="62"/>
      <c r="B32" s="69"/>
      <c r="C32" s="5">
        <v>15</v>
      </c>
      <c r="D32" s="10">
        <f>C32*1.5+6</f>
        <v>28.5</v>
      </c>
      <c r="E32" s="10">
        <f>C32+2.5</f>
        <v>17.5</v>
      </c>
      <c r="F32" s="6">
        <f t="shared" si="6"/>
        <v>14.25</v>
      </c>
      <c r="G32" s="6">
        <f t="shared" si="7"/>
        <v>8.75</v>
      </c>
      <c r="H32" s="7">
        <f t="shared" si="2"/>
        <v>42.75</v>
      </c>
      <c r="I32" s="7">
        <f t="shared" si="3"/>
        <v>26.25</v>
      </c>
      <c r="J32" s="9"/>
    </row>
    <row r="33" spans="1:10" ht="27" customHeight="1">
      <c r="A33" s="63"/>
      <c r="B33" s="70"/>
      <c r="C33" s="5">
        <v>20</v>
      </c>
      <c r="D33" s="6">
        <f>C33*1.5+6</f>
        <v>36</v>
      </c>
      <c r="E33" s="6">
        <f>C33+2.5</f>
        <v>22.5</v>
      </c>
      <c r="F33" s="6">
        <f t="shared" si="6"/>
        <v>18</v>
      </c>
      <c r="G33" s="6">
        <f t="shared" si="7"/>
        <v>11.25</v>
      </c>
      <c r="H33" s="7">
        <f t="shared" si="2"/>
        <v>54</v>
      </c>
      <c r="I33" s="7">
        <f t="shared" si="3"/>
        <v>33.75</v>
      </c>
      <c r="J33" s="9"/>
    </row>
    <row r="34" spans="1:10" ht="27" customHeight="1">
      <c r="A34" s="64">
        <v>4</v>
      </c>
      <c r="B34" s="68" t="s">
        <v>138</v>
      </c>
      <c r="C34" s="5">
        <v>0.5</v>
      </c>
      <c r="D34" s="6">
        <f>C34*5.5</f>
        <v>2.75</v>
      </c>
      <c r="E34" s="6">
        <f>C34*2.7</f>
        <v>1.35</v>
      </c>
      <c r="F34" s="6">
        <f>C34*1.5</f>
        <v>0.75</v>
      </c>
      <c r="G34" s="6">
        <f>C34*1.5</f>
        <v>0.75</v>
      </c>
      <c r="H34" s="7">
        <f t="shared" si="2"/>
        <v>3.5</v>
      </c>
      <c r="I34" s="7">
        <f t="shared" si="3"/>
        <v>2.1</v>
      </c>
      <c r="J34" s="9"/>
    </row>
    <row r="35" spans="1:10" ht="27" customHeight="1">
      <c r="A35" s="62"/>
      <c r="B35" s="69"/>
      <c r="C35" s="5">
        <v>1</v>
      </c>
      <c r="D35" s="6">
        <f>C35*2+3.5</f>
        <v>5.5</v>
      </c>
      <c r="E35" s="6">
        <f>C35*1.2+1.5</f>
        <v>2.7</v>
      </c>
      <c r="F35" s="6">
        <f aca="true" t="shared" si="8" ref="F35:F43">C35*1.5</f>
        <v>1.5</v>
      </c>
      <c r="G35" s="6">
        <f aca="true" t="shared" si="9" ref="G35:G43">C35*1.5</f>
        <v>1.5</v>
      </c>
      <c r="H35" s="7">
        <f t="shared" si="2"/>
        <v>7</v>
      </c>
      <c r="I35" s="7">
        <f t="shared" si="3"/>
        <v>4.2</v>
      </c>
      <c r="J35" s="9"/>
    </row>
    <row r="36" spans="1:10" ht="27" customHeight="1">
      <c r="A36" s="62"/>
      <c r="B36" s="69"/>
      <c r="C36" s="5">
        <v>2</v>
      </c>
      <c r="D36" s="6">
        <f>C36*2+3.5</f>
        <v>7.5</v>
      </c>
      <c r="E36" s="6">
        <f>C36*1.2+1.5</f>
        <v>3.9</v>
      </c>
      <c r="F36" s="6">
        <f t="shared" si="8"/>
        <v>3</v>
      </c>
      <c r="G36" s="6">
        <f t="shared" si="9"/>
        <v>3</v>
      </c>
      <c r="H36" s="7">
        <f t="shared" si="2"/>
        <v>10.5</v>
      </c>
      <c r="I36" s="7">
        <f t="shared" si="3"/>
        <v>6.9</v>
      </c>
      <c r="J36" s="9"/>
    </row>
    <row r="37" spans="1:10" ht="27" customHeight="1">
      <c r="A37" s="62"/>
      <c r="B37" s="69"/>
      <c r="C37" s="5">
        <v>3</v>
      </c>
      <c r="D37" s="6">
        <f>C37*2+3.5</f>
        <v>9.5</v>
      </c>
      <c r="E37" s="6">
        <f>C37*1.2+1.5</f>
        <v>5.1</v>
      </c>
      <c r="F37" s="6">
        <f t="shared" si="8"/>
        <v>4.5</v>
      </c>
      <c r="G37" s="6">
        <f t="shared" si="9"/>
        <v>4.5</v>
      </c>
      <c r="H37" s="7">
        <f t="shared" si="2"/>
        <v>14</v>
      </c>
      <c r="I37" s="7">
        <f t="shared" si="3"/>
        <v>9.6</v>
      </c>
      <c r="J37" s="9"/>
    </row>
    <row r="38" spans="1:10" ht="27" customHeight="1">
      <c r="A38" s="62"/>
      <c r="B38" s="69"/>
      <c r="C38" s="5">
        <v>4</v>
      </c>
      <c r="D38" s="6">
        <f>C38*2+3.5</f>
        <v>11.5</v>
      </c>
      <c r="E38" s="6">
        <f>C38*1.2+1.5</f>
        <v>6.3</v>
      </c>
      <c r="F38" s="6">
        <f t="shared" si="8"/>
        <v>6</v>
      </c>
      <c r="G38" s="6">
        <f t="shared" si="9"/>
        <v>6</v>
      </c>
      <c r="H38" s="7">
        <f t="shared" si="2"/>
        <v>17.5</v>
      </c>
      <c r="I38" s="7">
        <f t="shared" si="3"/>
        <v>12.3</v>
      </c>
      <c r="J38" s="9"/>
    </row>
    <row r="39" spans="1:10" ht="27" customHeight="1">
      <c r="A39" s="62"/>
      <c r="B39" s="69"/>
      <c r="C39" s="5">
        <v>6</v>
      </c>
      <c r="D39" s="10">
        <f>C39*1.5+6</f>
        <v>15</v>
      </c>
      <c r="E39" s="10">
        <f>C39+2.5</f>
        <v>8.5</v>
      </c>
      <c r="F39" s="6">
        <f t="shared" si="8"/>
        <v>9</v>
      </c>
      <c r="G39" s="6">
        <f t="shared" si="9"/>
        <v>9</v>
      </c>
      <c r="H39" s="7">
        <f t="shared" si="2"/>
        <v>24</v>
      </c>
      <c r="I39" s="7">
        <f t="shared" si="3"/>
        <v>17.5</v>
      </c>
      <c r="J39" s="9"/>
    </row>
    <row r="40" spans="1:10" ht="27" customHeight="1">
      <c r="A40" s="62"/>
      <c r="B40" s="69"/>
      <c r="C40" s="5">
        <v>8</v>
      </c>
      <c r="D40" s="10">
        <f>C40*1.5+6</f>
        <v>18</v>
      </c>
      <c r="E40" s="10">
        <f>C40+2.5</f>
        <v>10.5</v>
      </c>
      <c r="F40" s="6">
        <f t="shared" si="8"/>
        <v>12</v>
      </c>
      <c r="G40" s="6">
        <f t="shared" si="9"/>
        <v>12</v>
      </c>
      <c r="H40" s="7">
        <f t="shared" si="2"/>
        <v>30</v>
      </c>
      <c r="I40" s="7">
        <f t="shared" si="3"/>
        <v>22.5</v>
      </c>
      <c r="J40" s="9"/>
    </row>
    <row r="41" spans="1:10" ht="27" customHeight="1">
      <c r="A41" s="62"/>
      <c r="B41" s="69"/>
      <c r="C41" s="5">
        <v>10</v>
      </c>
      <c r="D41" s="10">
        <f>C41*1.5+6</f>
        <v>21</v>
      </c>
      <c r="E41" s="10">
        <f>C41+2.5</f>
        <v>12.5</v>
      </c>
      <c r="F41" s="6">
        <f t="shared" si="8"/>
        <v>15</v>
      </c>
      <c r="G41" s="6">
        <f t="shared" si="9"/>
        <v>15</v>
      </c>
      <c r="H41" s="7">
        <f t="shared" si="2"/>
        <v>36</v>
      </c>
      <c r="I41" s="7">
        <f t="shared" si="3"/>
        <v>27.5</v>
      </c>
      <c r="J41" s="9"/>
    </row>
    <row r="42" spans="1:10" ht="27" customHeight="1">
      <c r="A42" s="62"/>
      <c r="B42" s="69"/>
      <c r="C42" s="5">
        <v>15</v>
      </c>
      <c r="D42" s="10">
        <f>C42*1.5+6</f>
        <v>28.5</v>
      </c>
      <c r="E42" s="10">
        <f>C42+2.5</f>
        <v>17.5</v>
      </c>
      <c r="F42" s="6">
        <f t="shared" si="8"/>
        <v>22.5</v>
      </c>
      <c r="G42" s="6">
        <f t="shared" si="9"/>
        <v>22.5</v>
      </c>
      <c r="H42" s="7">
        <f t="shared" si="2"/>
        <v>51</v>
      </c>
      <c r="I42" s="7">
        <f t="shared" si="3"/>
        <v>40</v>
      </c>
      <c r="J42" s="9"/>
    </row>
    <row r="43" spans="1:10" ht="27" customHeight="1">
      <c r="A43" s="63"/>
      <c r="B43" s="70"/>
      <c r="C43" s="5">
        <v>20</v>
      </c>
      <c r="D43" s="6">
        <f>C43*1.5+6</f>
        <v>36</v>
      </c>
      <c r="E43" s="6">
        <f>C43+2.5</f>
        <v>22.5</v>
      </c>
      <c r="F43" s="6">
        <f t="shared" si="8"/>
        <v>30</v>
      </c>
      <c r="G43" s="6">
        <f t="shared" si="9"/>
        <v>30</v>
      </c>
      <c r="H43" s="7">
        <f t="shared" si="2"/>
        <v>66</v>
      </c>
      <c r="I43" s="7">
        <f t="shared" si="3"/>
        <v>52.5</v>
      </c>
      <c r="J43" s="9"/>
    </row>
    <row r="44" spans="1:10" ht="27" customHeight="1">
      <c r="A44" s="64">
        <v>5</v>
      </c>
      <c r="B44" s="68" t="s">
        <v>139</v>
      </c>
      <c r="C44" s="5">
        <v>0.5</v>
      </c>
      <c r="D44" s="6">
        <f>C44*5.5</f>
        <v>2.75</v>
      </c>
      <c r="E44" s="6">
        <f>C44*2.7</f>
        <v>1.35</v>
      </c>
      <c r="F44" s="6">
        <f>D44</f>
        <v>2.75</v>
      </c>
      <c r="G44" s="6"/>
      <c r="H44" s="7">
        <f t="shared" si="2"/>
        <v>5.5</v>
      </c>
      <c r="I44" s="7">
        <f t="shared" si="3"/>
        <v>1.35</v>
      </c>
      <c r="J44" s="9"/>
    </row>
    <row r="45" spans="1:10" ht="27" customHeight="1">
      <c r="A45" s="62"/>
      <c r="B45" s="69"/>
      <c r="C45" s="5">
        <v>1</v>
      </c>
      <c r="D45" s="6">
        <f>C45*2+3.5</f>
        <v>5.5</v>
      </c>
      <c r="E45" s="6">
        <f>C45*1.2+1.5</f>
        <v>2.7</v>
      </c>
      <c r="F45" s="6">
        <f aca="true" t="shared" si="10" ref="F45:F53">D45</f>
        <v>5.5</v>
      </c>
      <c r="G45" s="6"/>
      <c r="H45" s="7">
        <f t="shared" si="2"/>
        <v>11</v>
      </c>
      <c r="I45" s="7">
        <f t="shared" si="3"/>
        <v>2.7</v>
      </c>
      <c r="J45" s="9"/>
    </row>
    <row r="46" spans="1:10" ht="27" customHeight="1">
      <c r="A46" s="62"/>
      <c r="B46" s="69"/>
      <c r="C46" s="5">
        <v>2</v>
      </c>
      <c r="D46" s="6">
        <f>C46*2+3.5</f>
        <v>7.5</v>
      </c>
      <c r="E46" s="6">
        <f>C46*1.2+1.5</f>
        <v>3.9</v>
      </c>
      <c r="F46" s="6">
        <f t="shared" si="10"/>
        <v>7.5</v>
      </c>
      <c r="G46" s="6"/>
      <c r="H46" s="7">
        <f t="shared" si="2"/>
        <v>15</v>
      </c>
      <c r="I46" s="7">
        <f t="shared" si="3"/>
        <v>3.9</v>
      </c>
      <c r="J46" s="9"/>
    </row>
    <row r="47" spans="1:10" ht="27" customHeight="1">
      <c r="A47" s="62"/>
      <c r="B47" s="69"/>
      <c r="C47" s="5">
        <v>3</v>
      </c>
      <c r="D47" s="6">
        <f>C47*2+3.5</f>
        <v>9.5</v>
      </c>
      <c r="E47" s="6">
        <f>C47*1.2+1.5</f>
        <v>5.1</v>
      </c>
      <c r="F47" s="6">
        <f t="shared" si="10"/>
        <v>9.5</v>
      </c>
      <c r="G47" s="6"/>
      <c r="H47" s="7">
        <f t="shared" si="2"/>
        <v>19</v>
      </c>
      <c r="I47" s="7">
        <f t="shared" si="3"/>
        <v>5.1</v>
      </c>
      <c r="J47" s="9"/>
    </row>
    <row r="48" spans="1:10" ht="27" customHeight="1">
      <c r="A48" s="62"/>
      <c r="B48" s="69"/>
      <c r="C48" s="5">
        <v>4</v>
      </c>
      <c r="D48" s="6">
        <f>C48*2+3.5</f>
        <v>11.5</v>
      </c>
      <c r="E48" s="6">
        <f>C48*1.2+1.5</f>
        <v>6.3</v>
      </c>
      <c r="F48" s="6">
        <f t="shared" si="10"/>
        <v>11.5</v>
      </c>
      <c r="G48" s="6"/>
      <c r="H48" s="7">
        <f t="shared" si="2"/>
        <v>23</v>
      </c>
      <c r="I48" s="7">
        <f t="shared" si="3"/>
        <v>6.3</v>
      </c>
      <c r="J48" s="9"/>
    </row>
    <row r="49" spans="1:10" ht="27" customHeight="1">
      <c r="A49" s="62"/>
      <c r="B49" s="69"/>
      <c r="C49" s="5">
        <v>6</v>
      </c>
      <c r="D49" s="10">
        <f>C49*1.5+6</f>
        <v>15</v>
      </c>
      <c r="E49" s="10">
        <f>C49+2.5</f>
        <v>8.5</v>
      </c>
      <c r="F49" s="6">
        <f t="shared" si="10"/>
        <v>15</v>
      </c>
      <c r="G49" s="6"/>
      <c r="H49" s="7">
        <f t="shared" si="2"/>
        <v>30</v>
      </c>
      <c r="I49" s="7">
        <f t="shared" si="3"/>
        <v>8.5</v>
      </c>
      <c r="J49" s="9"/>
    </row>
    <row r="50" spans="1:10" ht="27" customHeight="1">
      <c r="A50" s="62"/>
      <c r="B50" s="69"/>
      <c r="C50" s="5">
        <v>8</v>
      </c>
      <c r="D50" s="10">
        <f>C50*1.5+6</f>
        <v>18</v>
      </c>
      <c r="E50" s="10">
        <f>C50+2.5</f>
        <v>10.5</v>
      </c>
      <c r="F50" s="6">
        <f t="shared" si="10"/>
        <v>18</v>
      </c>
      <c r="G50" s="6"/>
      <c r="H50" s="7">
        <f t="shared" si="2"/>
        <v>36</v>
      </c>
      <c r="I50" s="7">
        <f t="shared" si="3"/>
        <v>10.5</v>
      </c>
      <c r="J50" s="9"/>
    </row>
    <row r="51" spans="1:10" ht="27" customHeight="1">
      <c r="A51" s="62"/>
      <c r="B51" s="69"/>
      <c r="C51" s="5">
        <v>10</v>
      </c>
      <c r="D51" s="10">
        <f>C51*1.5+6</f>
        <v>21</v>
      </c>
      <c r="E51" s="10">
        <f>C51+2.5</f>
        <v>12.5</v>
      </c>
      <c r="F51" s="6">
        <f t="shared" si="10"/>
        <v>21</v>
      </c>
      <c r="G51" s="6"/>
      <c r="H51" s="7">
        <f t="shared" si="2"/>
        <v>42</v>
      </c>
      <c r="I51" s="7">
        <f t="shared" si="3"/>
        <v>12.5</v>
      </c>
      <c r="J51" s="9"/>
    </row>
    <row r="52" spans="1:10" ht="27" customHeight="1">
      <c r="A52" s="62"/>
      <c r="B52" s="69"/>
      <c r="C52" s="5">
        <v>15</v>
      </c>
      <c r="D52" s="10">
        <f>C52*1.5+6</f>
        <v>28.5</v>
      </c>
      <c r="E52" s="10">
        <f>C52+2.5</f>
        <v>17.5</v>
      </c>
      <c r="F52" s="6">
        <f t="shared" si="10"/>
        <v>28.5</v>
      </c>
      <c r="G52" s="6"/>
      <c r="H52" s="7">
        <f t="shared" si="2"/>
        <v>57</v>
      </c>
      <c r="I52" s="7">
        <f t="shared" si="3"/>
        <v>17.5</v>
      </c>
      <c r="J52" s="9"/>
    </row>
    <row r="53" spans="1:10" ht="27" customHeight="1">
      <c r="A53" s="63"/>
      <c r="B53" s="70"/>
      <c r="C53" s="5">
        <v>20</v>
      </c>
      <c r="D53" s="6">
        <f>C53*1.5+6</f>
        <v>36</v>
      </c>
      <c r="E53" s="6">
        <f>C53+2.5</f>
        <v>22.5</v>
      </c>
      <c r="F53" s="6">
        <f t="shared" si="10"/>
        <v>36</v>
      </c>
      <c r="G53" s="6"/>
      <c r="H53" s="7">
        <f t="shared" si="2"/>
        <v>72</v>
      </c>
      <c r="I53" s="7">
        <f t="shared" si="3"/>
        <v>22.5</v>
      </c>
      <c r="J53" s="9"/>
    </row>
    <row r="54" spans="1:10" ht="27" customHeight="1">
      <c r="A54" s="64">
        <v>6</v>
      </c>
      <c r="B54" s="68" t="s">
        <v>140</v>
      </c>
      <c r="C54" s="5">
        <v>0.5</v>
      </c>
      <c r="D54" s="6">
        <f>C54*5.5</f>
        <v>2.75</v>
      </c>
      <c r="E54" s="6">
        <f>C54*2.7</f>
        <v>1.35</v>
      </c>
      <c r="F54" s="6">
        <f>D54*1</f>
        <v>2.75</v>
      </c>
      <c r="G54" s="6">
        <f>E54*1</f>
        <v>1.35</v>
      </c>
      <c r="H54" s="7">
        <f t="shared" si="2"/>
        <v>5.5</v>
      </c>
      <c r="I54" s="7">
        <f t="shared" si="3"/>
        <v>2.7</v>
      </c>
      <c r="J54" s="9"/>
    </row>
    <row r="55" spans="1:10" ht="27" customHeight="1">
      <c r="A55" s="62"/>
      <c r="B55" s="69"/>
      <c r="C55" s="5">
        <v>1</v>
      </c>
      <c r="D55" s="6">
        <f>C55*2+3.5</f>
        <v>5.5</v>
      </c>
      <c r="E55" s="6">
        <f>C55*1.2+1.5</f>
        <v>2.7</v>
      </c>
      <c r="F55" s="6">
        <f aca="true" t="shared" si="11" ref="F55:F63">D55*1</f>
        <v>5.5</v>
      </c>
      <c r="G55" s="6">
        <f aca="true" t="shared" si="12" ref="G55:G63">E55*1</f>
        <v>2.7</v>
      </c>
      <c r="H55" s="7">
        <f t="shared" si="2"/>
        <v>11</v>
      </c>
      <c r="I55" s="7">
        <f t="shared" si="3"/>
        <v>5.4</v>
      </c>
      <c r="J55" s="9"/>
    </row>
    <row r="56" spans="1:10" ht="27" customHeight="1">
      <c r="A56" s="62"/>
      <c r="B56" s="69"/>
      <c r="C56" s="5">
        <v>2</v>
      </c>
      <c r="D56" s="6">
        <f>C56*2+3.5</f>
        <v>7.5</v>
      </c>
      <c r="E56" s="6">
        <f>C56*1.2+1.5</f>
        <v>3.9</v>
      </c>
      <c r="F56" s="6">
        <f t="shared" si="11"/>
        <v>7.5</v>
      </c>
      <c r="G56" s="6">
        <f t="shared" si="12"/>
        <v>3.9</v>
      </c>
      <c r="H56" s="7">
        <f t="shared" si="2"/>
        <v>15</v>
      </c>
      <c r="I56" s="7">
        <f t="shared" si="3"/>
        <v>7.8</v>
      </c>
      <c r="J56" s="9"/>
    </row>
    <row r="57" spans="1:10" ht="27" customHeight="1">
      <c r="A57" s="62"/>
      <c r="B57" s="69"/>
      <c r="C57" s="5">
        <v>3</v>
      </c>
      <c r="D57" s="6">
        <f>C57*2+3.5</f>
        <v>9.5</v>
      </c>
      <c r="E57" s="6">
        <f>C57*1.2+1.5</f>
        <v>5.1</v>
      </c>
      <c r="F57" s="6">
        <f t="shared" si="11"/>
        <v>9.5</v>
      </c>
      <c r="G57" s="6">
        <f t="shared" si="12"/>
        <v>5.1</v>
      </c>
      <c r="H57" s="7">
        <f t="shared" si="2"/>
        <v>19</v>
      </c>
      <c r="I57" s="7">
        <f t="shared" si="3"/>
        <v>10.2</v>
      </c>
      <c r="J57" s="9"/>
    </row>
    <row r="58" spans="1:10" ht="27" customHeight="1">
      <c r="A58" s="62"/>
      <c r="B58" s="69"/>
      <c r="C58" s="5">
        <v>4</v>
      </c>
      <c r="D58" s="6">
        <f>C58*2+3.5</f>
        <v>11.5</v>
      </c>
      <c r="E58" s="6">
        <f>C58*1.2+1.5</f>
        <v>6.3</v>
      </c>
      <c r="F58" s="6">
        <f t="shared" si="11"/>
        <v>11.5</v>
      </c>
      <c r="G58" s="6">
        <f t="shared" si="12"/>
        <v>6.3</v>
      </c>
      <c r="H58" s="7">
        <f t="shared" si="2"/>
        <v>23</v>
      </c>
      <c r="I58" s="7">
        <f t="shared" si="3"/>
        <v>12.6</v>
      </c>
      <c r="J58" s="9"/>
    </row>
    <row r="59" spans="1:10" ht="27" customHeight="1">
      <c r="A59" s="62"/>
      <c r="B59" s="69"/>
      <c r="C59" s="5">
        <v>6</v>
      </c>
      <c r="D59" s="10">
        <f>C59*1.5+6</f>
        <v>15</v>
      </c>
      <c r="E59" s="10">
        <f>C59+2.5</f>
        <v>8.5</v>
      </c>
      <c r="F59" s="6">
        <f t="shared" si="11"/>
        <v>15</v>
      </c>
      <c r="G59" s="6">
        <f t="shared" si="12"/>
        <v>8.5</v>
      </c>
      <c r="H59" s="7">
        <f t="shared" si="2"/>
        <v>30</v>
      </c>
      <c r="I59" s="7">
        <f t="shared" si="3"/>
        <v>17</v>
      </c>
      <c r="J59" s="9"/>
    </row>
    <row r="60" spans="1:10" ht="27" customHeight="1">
      <c r="A60" s="62"/>
      <c r="B60" s="69"/>
      <c r="C60" s="5">
        <v>8</v>
      </c>
      <c r="D60" s="10">
        <f>C60*1.5+6</f>
        <v>18</v>
      </c>
      <c r="E60" s="10">
        <f>C60+2.5</f>
        <v>10.5</v>
      </c>
      <c r="F60" s="6">
        <f t="shared" si="11"/>
        <v>18</v>
      </c>
      <c r="G60" s="6">
        <f t="shared" si="12"/>
        <v>10.5</v>
      </c>
      <c r="H60" s="7">
        <f t="shared" si="2"/>
        <v>36</v>
      </c>
      <c r="I60" s="7">
        <f t="shared" si="3"/>
        <v>21</v>
      </c>
      <c r="J60" s="9"/>
    </row>
    <row r="61" spans="1:10" ht="27" customHeight="1">
      <c r="A61" s="62"/>
      <c r="B61" s="69"/>
      <c r="C61" s="5">
        <v>10</v>
      </c>
      <c r="D61" s="10">
        <f>C61*1.5+6</f>
        <v>21</v>
      </c>
      <c r="E61" s="10">
        <f>C61+2.5</f>
        <v>12.5</v>
      </c>
      <c r="F61" s="6">
        <f t="shared" si="11"/>
        <v>21</v>
      </c>
      <c r="G61" s="6">
        <f t="shared" si="12"/>
        <v>12.5</v>
      </c>
      <c r="H61" s="7">
        <f t="shared" si="2"/>
        <v>42</v>
      </c>
      <c r="I61" s="7">
        <f t="shared" si="3"/>
        <v>25</v>
      </c>
      <c r="J61" s="9"/>
    </row>
    <row r="62" spans="1:10" ht="27" customHeight="1">
      <c r="A62" s="62"/>
      <c r="B62" s="69"/>
      <c r="C62" s="5">
        <v>15</v>
      </c>
      <c r="D62" s="10">
        <f>C62*1.5+6</f>
        <v>28.5</v>
      </c>
      <c r="E62" s="10">
        <f>C62+2.5</f>
        <v>17.5</v>
      </c>
      <c r="F62" s="6">
        <f t="shared" si="11"/>
        <v>28.5</v>
      </c>
      <c r="G62" s="6">
        <f t="shared" si="12"/>
        <v>17.5</v>
      </c>
      <c r="H62" s="7">
        <f t="shared" si="2"/>
        <v>57</v>
      </c>
      <c r="I62" s="7">
        <f t="shared" si="3"/>
        <v>35</v>
      </c>
      <c r="J62" s="9"/>
    </row>
    <row r="63" spans="1:10" ht="27" customHeight="1">
      <c r="A63" s="63"/>
      <c r="B63" s="70"/>
      <c r="C63" s="5">
        <v>20</v>
      </c>
      <c r="D63" s="6">
        <f>C63*1.5+6</f>
        <v>36</v>
      </c>
      <c r="E63" s="6">
        <f>C63+2.5</f>
        <v>22.5</v>
      </c>
      <c r="F63" s="6">
        <f t="shared" si="11"/>
        <v>36</v>
      </c>
      <c r="G63" s="6">
        <f t="shared" si="12"/>
        <v>22.5</v>
      </c>
      <c r="H63" s="7">
        <f t="shared" si="2"/>
        <v>72</v>
      </c>
      <c r="I63" s="7">
        <f t="shared" si="3"/>
        <v>45</v>
      </c>
      <c r="J63" s="9"/>
    </row>
    <row r="64" spans="1:10" ht="27" customHeight="1">
      <c r="A64" s="64">
        <v>7</v>
      </c>
      <c r="B64" s="68" t="s">
        <v>141</v>
      </c>
      <c r="C64" s="5">
        <v>0.5</v>
      </c>
      <c r="D64" s="6">
        <f>C64*5.5</f>
        <v>2.75</v>
      </c>
      <c r="E64" s="6">
        <f>C64*2.7</f>
        <v>1.35</v>
      </c>
      <c r="F64" s="6">
        <f>D64*1.5</f>
        <v>4.125</v>
      </c>
      <c r="G64" s="6"/>
      <c r="H64" s="7">
        <f t="shared" si="2"/>
        <v>6.875</v>
      </c>
      <c r="I64" s="7">
        <f t="shared" si="3"/>
        <v>1.35</v>
      </c>
      <c r="J64" s="9"/>
    </row>
    <row r="65" spans="1:10" ht="27" customHeight="1">
      <c r="A65" s="62"/>
      <c r="B65" s="69"/>
      <c r="C65" s="5">
        <v>1</v>
      </c>
      <c r="D65" s="6">
        <f>C65*2+3.5</f>
        <v>5.5</v>
      </c>
      <c r="E65" s="6">
        <f>C65*1.2+1.5</f>
        <v>2.7</v>
      </c>
      <c r="F65" s="6">
        <f aca="true" t="shared" si="13" ref="F65:F73">D65*1.5</f>
        <v>8.25</v>
      </c>
      <c r="G65" s="6"/>
      <c r="H65" s="7">
        <f t="shared" si="2"/>
        <v>13.75</v>
      </c>
      <c r="I65" s="7">
        <f t="shared" si="3"/>
        <v>2.7</v>
      </c>
      <c r="J65" s="9"/>
    </row>
    <row r="66" spans="1:10" ht="27" customHeight="1">
      <c r="A66" s="62"/>
      <c r="B66" s="69"/>
      <c r="C66" s="5">
        <v>2</v>
      </c>
      <c r="D66" s="6">
        <f>C66*2+3.5</f>
        <v>7.5</v>
      </c>
      <c r="E66" s="6">
        <f>C66*1.2+1.5</f>
        <v>3.9</v>
      </c>
      <c r="F66" s="6">
        <f t="shared" si="13"/>
        <v>11.25</v>
      </c>
      <c r="G66" s="6"/>
      <c r="H66" s="7">
        <f t="shared" si="2"/>
        <v>18.75</v>
      </c>
      <c r="I66" s="7">
        <f t="shared" si="3"/>
        <v>3.9</v>
      </c>
      <c r="J66" s="9"/>
    </row>
    <row r="67" spans="1:10" ht="27" customHeight="1">
      <c r="A67" s="62"/>
      <c r="B67" s="69"/>
      <c r="C67" s="5">
        <v>3</v>
      </c>
      <c r="D67" s="6">
        <f>C67*2+3.5</f>
        <v>9.5</v>
      </c>
      <c r="E67" s="6">
        <f>C67*1.2+1.5</f>
        <v>5.1</v>
      </c>
      <c r="F67" s="6">
        <f t="shared" si="13"/>
        <v>14.25</v>
      </c>
      <c r="G67" s="6"/>
      <c r="H67" s="7">
        <f t="shared" si="2"/>
        <v>23.75</v>
      </c>
      <c r="I67" s="7">
        <f t="shared" si="3"/>
        <v>5.1</v>
      </c>
      <c r="J67" s="9"/>
    </row>
    <row r="68" spans="1:10" ht="27" customHeight="1">
      <c r="A68" s="62"/>
      <c r="B68" s="69"/>
      <c r="C68" s="5">
        <v>4</v>
      </c>
      <c r="D68" s="6">
        <f>C68*2+3.5</f>
        <v>11.5</v>
      </c>
      <c r="E68" s="6">
        <f>C68*1.2+1.5</f>
        <v>6.3</v>
      </c>
      <c r="F68" s="6">
        <f t="shared" si="13"/>
        <v>17.25</v>
      </c>
      <c r="G68" s="6"/>
      <c r="H68" s="7">
        <f t="shared" si="2"/>
        <v>28.75</v>
      </c>
      <c r="I68" s="7">
        <f t="shared" si="3"/>
        <v>6.3</v>
      </c>
      <c r="J68" s="9"/>
    </row>
    <row r="69" spans="1:10" ht="27" customHeight="1">
      <c r="A69" s="62"/>
      <c r="B69" s="69"/>
      <c r="C69" s="5">
        <v>6</v>
      </c>
      <c r="D69" s="10">
        <f>C69*1.5+6</f>
        <v>15</v>
      </c>
      <c r="E69" s="10">
        <f>C69+2.5</f>
        <v>8.5</v>
      </c>
      <c r="F69" s="6">
        <f t="shared" si="13"/>
        <v>22.5</v>
      </c>
      <c r="G69" s="6"/>
      <c r="H69" s="7">
        <f t="shared" si="2"/>
        <v>37.5</v>
      </c>
      <c r="I69" s="7">
        <f t="shared" si="3"/>
        <v>8.5</v>
      </c>
      <c r="J69" s="9"/>
    </row>
    <row r="70" spans="1:10" ht="27" customHeight="1">
      <c r="A70" s="62"/>
      <c r="B70" s="69"/>
      <c r="C70" s="5">
        <v>8</v>
      </c>
      <c r="D70" s="10">
        <f>C70*1.5+6</f>
        <v>18</v>
      </c>
      <c r="E70" s="10">
        <f>C70+2.5</f>
        <v>10.5</v>
      </c>
      <c r="F70" s="6">
        <f t="shared" si="13"/>
        <v>27</v>
      </c>
      <c r="G70" s="6"/>
      <c r="H70" s="7">
        <f t="shared" si="2"/>
        <v>45</v>
      </c>
      <c r="I70" s="7">
        <f t="shared" si="3"/>
        <v>10.5</v>
      </c>
      <c r="J70" s="9"/>
    </row>
    <row r="71" spans="1:10" ht="27" customHeight="1">
      <c r="A71" s="62"/>
      <c r="B71" s="69"/>
      <c r="C71" s="5">
        <v>10</v>
      </c>
      <c r="D71" s="10">
        <f>C71*1.5+6</f>
        <v>21</v>
      </c>
      <c r="E71" s="10">
        <f>C71+2.5</f>
        <v>12.5</v>
      </c>
      <c r="F71" s="6">
        <f t="shared" si="13"/>
        <v>31.5</v>
      </c>
      <c r="G71" s="6"/>
      <c r="H71" s="7">
        <f t="shared" si="2"/>
        <v>52.5</v>
      </c>
      <c r="I71" s="7">
        <f t="shared" si="3"/>
        <v>12.5</v>
      </c>
      <c r="J71" s="9"/>
    </row>
    <row r="72" spans="1:10" ht="27" customHeight="1">
      <c r="A72" s="62"/>
      <c r="B72" s="69"/>
      <c r="C72" s="5">
        <v>15</v>
      </c>
      <c r="D72" s="10">
        <f>C72*1.5+6</f>
        <v>28.5</v>
      </c>
      <c r="E72" s="10">
        <f>C72+2.5</f>
        <v>17.5</v>
      </c>
      <c r="F72" s="6">
        <f t="shared" si="13"/>
        <v>42.75</v>
      </c>
      <c r="G72" s="6"/>
      <c r="H72" s="7">
        <f t="shared" si="2"/>
        <v>71.25</v>
      </c>
      <c r="I72" s="7">
        <f t="shared" si="3"/>
        <v>17.5</v>
      </c>
      <c r="J72" s="9"/>
    </row>
    <row r="73" spans="1:10" ht="27" customHeight="1">
      <c r="A73" s="65"/>
      <c r="B73" s="71"/>
      <c r="C73" s="11">
        <v>20</v>
      </c>
      <c r="D73" s="12">
        <f>C73*1.5+6</f>
        <v>36</v>
      </c>
      <c r="E73" s="12">
        <f>C73+2.5</f>
        <v>22.5</v>
      </c>
      <c r="F73" s="12">
        <f t="shared" si="13"/>
        <v>54</v>
      </c>
      <c r="G73" s="12"/>
      <c r="H73" s="13">
        <f>D73+F73</f>
        <v>90</v>
      </c>
      <c r="I73" s="13">
        <f>E73+G73</f>
        <v>22.5</v>
      </c>
      <c r="J73" s="14"/>
    </row>
  </sheetData>
  <sheetProtection/>
  <mergeCells count="22">
    <mergeCell ref="B14:B23"/>
    <mergeCell ref="B24:B33"/>
    <mergeCell ref="B34:B43"/>
    <mergeCell ref="B44:B53"/>
    <mergeCell ref="B54:B63"/>
    <mergeCell ref="B64:B73"/>
    <mergeCell ref="A14:A23"/>
    <mergeCell ref="A24:A33"/>
    <mergeCell ref="A34:A43"/>
    <mergeCell ref="A44:A53"/>
    <mergeCell ref="A54:A63"/>
    <mergeCell ref="A64:A73"/>
    <mergeCell ref="A1:J1"/>
    <mergeCell ref="D2:E2"/>
    <mergeCell ref="F2:G2"/>
    <mergeCell ref="H2:I2"/>
    <mergeCell ref="A2:A3"/>
    <mergeCell ref="A4:A13"/>
    <mergeCell ref="B2:B3"/>
    <mergeCell ref="B4:B13"/>
    <mergeCell ref="C2:C3"/>
    <mergeCell ref="J2:J3"/>
  </mergeCells>
  <printOptions/>
  <pageMargins left="0.7" right="0.7" top="0.75" bottom="0.75" header="0.3" footer="0.3"/>
  <pageSetup horizontalDpi="200" verticalDpi="2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" sqref="D3"/>
    </sheetView>
  </sheetViews>
  <sheetFormatPr defaultColWidth="9.00390625" defaultRowHeight="15"/>
  <cols>
    <col min="1" max="1" width="6.28125" style="1" customWidth="1"/>
    <col min="2" max="2" width="17.140625" style="0" customWidth="1"/>
    <col min="3" max="3" width="10.8515625" style="0" customWidth="1"/>
    <col min="4" max="4" width="26.421875" style="1" customWidth="1"/>
    <col min="5" max="5" width="26.8515625" style="1" customWidth="1"/>
    <col min="6" max="6" width="23.421875" style="1" customWidth="1"/>
    <col min="7" max="7" width="17.8515625" style="0" customWidth="1"/>
  </cols>
  <sheetData>
    <row r="1" spans="1:7" ht="34.5" customHeight="1">
      <c r="A1" s="55" t="s">
        <v>142</v>
      </c>
      <c r="B1" s="55"/>
      <c r="C1" s="55"/>
      <c r="D1" s="55"/>
      <c r="E1" s="55"/>
      <c r="F1" s="55"/>
      <c r="G1" s="55"/>
    </row>
    <row r="2" spans="1:7" ht="27.75" customHeight="1">
      <c r="A2" s="59" t="s">
        <v>0</v>
      </c>
      <c r="B2" s="66" t="s">
        <v>126</v>
      </c>
      <c r="C2" s="72" t="s">
        <v>127</v>
      </c>
      <c r="D2" s="2" t="s">
        <v>128</v>
      </c>
      <c r="E2" s="2" t="s">
        <v>129</v>
      </c>
      <c r="F2" s="2" t="s">
        <v>130</v>
      </c>
      <c r="G2" s="74" t="s">
        <v>131</v>
      </c>
    </row>
    <row r="3" spans="1:7" ht="27.75" customHeight="1">
      <c r="A3" s="60"/>
      <c r="B3" s="67"/>
      <c r="C3" s="73"/>
      <c r="D3" s="3" t="s">
        <v>132</v>
      </c>
      <c r="E3" s="3" t="s">
        <v>132</v>
      </c>
      <c r="F3" s="4" t="s">
        <v>132</v>
      </c>
      <c r="G3" s="75"/>
    </row>
    <row r="4" spans="1:7" ht="27" customHeight="1">
      <c r="A4" s="61" t="s">
        <v>134</v>
      </c>
      <c r="B4" s="68" t="s">
        <v>135</v>
      </c>
      <c r="C4" s="5">
        <v>0.5</v>
      </c>
      <c r="D4" s="6">
        <f>C4*9.6</f>
        <v>4.8</v>
      </c>
      <c r="E4" s="6">
        <f>C4*0.5</f>
        <v>0.25</v>
      </c>
      <c r="F4" s="7">
        <f aca="true" t="shared" si="0" ref="F4:F67">D4+E4</f>
        <v>5.05</v>
      </c>
      <c r="G4" s="8"/>
    </row>
    <row r="5" spans="1:7" ht="27" customHeight="1">
      <c r="A5" s="62"/>
      <c r="B5" s="69"/>
      <c r="C5" s="5">
        <v>1</v>
      </c>
      <c r="D5" s="6">
        <f>C5*2.6+7</f>
        <v>9.6</v>
      </c>
      <c r="E5" s="6">
        <f aca="true" t="shared" si="1" ref="E5:E13">C5*0.5</f>
        <v>0.5</v>
      </c>
      <c r="F5" s="7">
        <f t="shared" si="0"/>
        <v>10.1</v>
      </c>
      <c r="G5" s="9"/>
    </row>
    <row r="6" spans="1:7" ht="27" customHeight="1">
      <c r="A6" s="62"/>
      <c r="B6" s="69"/>
      <c r="C6" s="5">
        <v>2</v>
      </c>
      <c r="D6" s="6">
        <f>C6*2.6+7</f>
        <v>12.2</v>
      </c>
      <c r="E6" s="6">
        <f t="shared" si="1"/>
        <v>1</v>
      </c>
      <c r="F6" s="7">
        <f t="shared" si="0"/>
        <v>13.2</v>
      </c>
      <c r="G6" s="9"/>
    </row>
    <row r="7" spans="1:7" ht="27" customHeight="1">
      <c r="A7" s="62"/>
      <c r="B7" s="69"/>
      <c r="C7" s="5">
        <v>3</v>
      </c>
      <c r="D7" s="6">
        <f>C7*2.6+7</f>
        <v>14.8</v>
      </c>
      <c r="E7" s="6">
        <f t="shared" si="1"/>
        <v>1.5</v>
      </c>
      <c r="F7" s="7">
        <f t="shared" si="0"/>
        <v>16.3</v>
      </c>
      <c r="G7" s="9"/>
    </row>
    <row r="8" spans="1:7" ht="27" customHeight="1">
      <c r="A8" s="62"/>
      <c r="B8" s="69"/>
      <c r="C8" s="5">
        <v>4</v>
      </c>
      <c r="D8" s="6">
        <f>C8*2.6+7</f>
        <v>17.4</v>
      </c>
      <c r="E8" s="6">
        <f t="shared" si="1"/>
        <v>2</v>
      </c>
      <c r="F8" s="7">
        <f t="shared" si="0"/>
        <v>19.4</v>
      </c>
      <c r="G8" s="9"/>
    </row>
    <row r="9" spans="1:7" ht="27" customHeight="1">
      <c r="A9" s="62"/>
      <c r="B9" s="69"/>
      <c r="C9" s="5">
        <v>6</v>
      </c>
      <c r="D9" s="10">
        <f>C9*2.5+8</f>
        <v>23</v>
      </c>
      <c r="E9" s="6">
        <f t="shared" si="1"/>
        <v>3</v>
      </c>
      <c r="F9" s="7">
        <f t="shared" si="0"/>
        <v>26</v>
      </c>
      <c r="G9" s="9"/>
    </row>
    <row r="10" spans="1:7" ht="27" customHeight="1">
      <c r="A10" s="62"/>
      <c r="B10" s="69"/>
      <c r="C10" s="5">
        <v>8</v>
      </c>
      <c r="D10" s="10">
        <f>C10*2.5+8</f>
        <v>28</v>
      </c>
      <c r="E10" s="6">
        <f t="shared" si="1"/>
        <v>4</v>
      </c>
      <c r="F10" s="7">
        <f t="shared" si="0"/>
        <v>32</v>
      </c>
      <c r="G10" s="9"/>
    </row>
    <row r="11" spans="1:7" ht="27" customHeight="1">
      <c r="A11" s="62"/>
      <c r="B11" s="69"/>
      <c r="C11" s="5">
        <v>10</v>
      </c>
      <c r="D11" s="10">
        <f>C11*2.5+8</f>
        <v>33</v>
      </c>
      <c r="E11" s="6">
        <f t="shared" si="1"/>
        <v>5</v>
      </c>
      <c r="F11" s="7">
        <f t="shared" si="0"/>
        <v>38</v>
      </c>
      <c r="G11" s="9"/>
    </row>
    <row r="12" spans="1:7" ht="27" customHeight="1">
      <c r="A12" s="62"/>
      <c r="B12" s="69"/>
      <c r="C12" s="5">
        <v>15</v>
      </c>
      <c r="D12" s="10">
        <f>C12*2.5+8</f>
        <v>45.5</v>
      </c>
      <c r="E12" s="6">
        <f t="shared" si="1"/>
        <v>7.5</v>
      </c>
      <c r="F12" s="7">
        <f t="shared" si="0"/>
        <v>53</v>
      </c>
      <c r="G12" s="9"/>
    </row>
    <row r="13" spans="1:7" ht="27" customHeight="1">
      <c r="A13" s="63"/>
      <c r="B13" s="70"/>
      <c r="C13" s="5">
        <v>20</v>
      </c>
      <c r="D13" s="10">
        <f>C13*2.5+8</f>
        <v>58</v>
      </c>
      <c r="E13" s="6">
        <f t="shared" si="1"/>
        <v>10</v>
      </c>
      <c r="F13" s="7">
        <f t="shared" si="0"/>
        <v>68</v>
      </c>
      <c r="G13" s="9"/>
    </row>
    <row r="14" spans="1:7" ht="27" customHeight="1">
      <c r="A14" s="64">
        <v>2</v>
      </c>
      <c r="B14" s="68" t="s">
        <v>136</v>
      </c>
      <c r="C14" s="5">
        <v>0.5</v>
      </c>
      <c r="D14" s="6">
        <f>C14*9.6</f>
        <v>4.8</v>
      </c>
      <c r="E14" s="6">
        <f aca="true" t="shared" si="2" ref="E14:E23">C14*2.5</f>
        <v>1.25</v>
      </c>
      <c r="F14" s="7">
        <f t="shared" si="0"/>
        <v>6.05</v>
      </c>
      <c r="G14" s="9"/>
    </row>
    <row r="15" spans="1:7" ht="27" customHeight="1">
      <c r="A15" s="62"/>
      <c r="B15" s="69"/>
      <c r="C15" s="5">
        <v>1</v>
      </c>
      <c r="D15" s="6">
        <f>C15*2.6+7</f>
        <v>9.6</v>
      </c>
      <c r="E15" s="6">
        <f t="shared" si="2"/>
        <v>2.5</v>
      </c>
      <c r="F15" s="7">
        <f t="shared" si="0"/>
        <v>12.1</v>
      </c>
      <c r="G15" s="9"/>
    </row>
    <row r="16" spans="1:7" ht="27" customHeight="1">
      <c r="A16" s="62"/>
      <c r="B16" s="69"/>
      <c r="C16" s="5">
        <v>2</v>
      </c>
      <c r="D16" s="6">
        <f>C16*2.6+7</f>
        <v>12.2</v>
      </c>
      <c r="E16" s="6">
        <f t="shared" si="2"/>
        <v>5</v>
      </c>
      <c r="F16" s="7">
        <f t="shared" si="0"/>
        <v>17.2</v>
      </c>
      <c r="G16" s="9"/>
    </row>
    <row r="17" spans="1:7" ht="27" customHeight="1">
      <c r="A17" s="62"/>
      <c r="B17" s="69"/>
      <c r="C17" s="5">
        <v>3</v>
      </c>
      <c r="D17" s="6">
        <f>C17*2.6+7</f>
        <v>14.8</v>
      </c>
      <c r="E17" s="6">
        <f t="shared" si="2"/>
        <v>7.5</v>
      </c>
      <c r="F17" s="7">
        <f t="shared" si="0"/>
        <v>22.3</v>
      </c>
      <c r="G17" s="9"/>
    </row>
    <row r="18" spans="1:7" ht="27" customHeight="1">
      <c r="A18" s="62"/>
      <c r="B18" s="69"/>
      <c r="C18" s="5">
        <v>4</v>
      </c>
      <c r="D18" s="6">
        <f>C18*2.6+7</f>
        <v>17.4</v>
      </c>
      <c r="E18" s="6">
        <f t="shared" si="2"/>
        <v>10</v>
      </c>
      <c r="F18" s="7">
        <f t="shared" si="0"/>
        <v>27.4</v>
      </c>
      <c r="G18" s="9"/>
    </row>
    <row r="19" spans="1:7" ht="27" customHeight="1">
      <c r="A19" s="62"/>
      <c r="B19" s="69"/>
      <c r="C19" s="5">
        <v>6</v>
      </c>
      <c r="D19" s="10">
        <f>C19*2.5+8</f>
        <v>23</v>
      </c>
      <c r="E19" s="6">
        <f t="shared" si="2"/>
        <v>15</v>
      </c>
      <c r="F19" s="7">
        <f t="shared" si="0"/>
        <v>38</v>
      </c>
      <c r="G19" s="9"/>
    </row>
    <row r="20" spans="1:7" ht="27" customHeight="1">
      <c r="A20" s="62"/>
      <c r="B20" s="69"/>
      <c r="C20" s="5">
        <v>8</v>
      </c>
      <c r="D20" s="10">
        <f>C20*2.5+8</f>
        <v>28</v>
      </c>
      <c r="E20" s="6">
        <f t="shared" si="2"/>
        <v>20</v>
      </c>
      <c r="F20" s="7">
        <f t="shared" si="0"/>
        <v>48</v>
      </c>
      <c r="G20" s="9"/>
    </row>
    <row r="21" spans="1:7" ht="27" customHeight="1">
      <c r="A21" s="62"/>
      <c r="B21" s="69"/>
      <c r="C21" s="5">
        <v>10</v>
      </c>
      <c r="D21" s="10">
        <f>C21*2.5+8</f>
        <v>33</v>
      </c>
      <c r="E21" s="6">
        <f t="shared" si="2"/>
        <v>25</v>
      </c>
      <c r="F21" s="7">
        <f t="shared" si="0"/>
        <v>58</v>
      </c>
      <c r="G21" s="9"/>
    </row>
    <row r="22" spans="1:7" ht="27" customHeight="1">
      <c r="A22" s="62"/>
      <c r="B22" s="69"/>
      <c r="C22" s="5">
        <v>15</v>
      </c>
      <c r="D22" s="10">
        <f>C22*2.5+8</f>
        <v>45.5</v>
      </c>
      <c r="E22" s="6">
        <f t="shared" si="2"/>
        <v>37.5</v>
      </c>
      <c r="F22" s="7">
        <f t="shared" si="0"/>
        <v>83</v>
      </c>
      <c r="G22" s="9"/>
    </row>
    <row r="23" spans="1:7" ht="27" customHeight="1">
      <c r="A23" s="63"/>
      <c r="B23" s="70"/>
      <c r="C23" s="5">
        <v>20</v>
      </c>
      <c r="D23" s="10">
        <f>C23*2.5+8</f>
        <v>58</v>
      </c>
      <c r="E23" s="6">
        <f t="shared" si="2"/>
        <v>50</v>
      </c>
      <c r="F23" s="7">
        <f t="shared" si="0"/>
        <v>108</v>
      </c>
      <c r="G23" s="9"/>
    </row>
    <row r="24" spans="1:7" ht="27" customHeight="1">
      <c r="A24" s="64">
        <v>3</v>
      </c>
      <c r="B24" s="68" t="s">
        <v>137</v>
      </c>
      <c r="C24" s="5">
        <v>0.5</v>
      </c>
      <c r="D24" s="6">
        <f>C24*9.6</f>
        <v>4.8</v>
      </c>
      <c r="E24" s="6">
        <f>D24*0.5</f>
        <v>2.4</v>
      </c>
      <c r="F24" s="7">
        <f t="shared" si="0"/>
        <v>7.2</v>
      </c>
      <c r="G24" s="9"/>
    </row>
    <row r="25" spans="1:7" ht="27" customHeight="1">
      <c r="A25" s="62"/>
      <c r="B25" s="69"/>
      <c r="C25" s="5">
        <v>1</v>
      </c>
      <c r="D25" s="6">
        <f>C25*2.6+7</f>
        <v>9.6</v>
      </c>
      <c r="E25" s="6">
        <f aca="true" t="shared" si="3" ref="E25:E33">D25*0.5</f>
        <v>4.8</v>
      </c>
      <c r="F25" s="7">
        <f t="shared" si="0"/>
        <v>14.4</v>
      </c>
      <c r="G25" s="9"/>
    </row>
    <row r="26" spans="1:7" ht="27" customHeight="1">
      <c r="A26" s="62"/>
      <c r="B26" s="69"/>
      <c r="C26" s="5">
        <v>2</v>
      </c>
      <c r="D26" s="6">
        <f>C26*2.6+7</f>
        <v>12.2</v>
      </c>
      <c r="E26" s="6">
        <f t="shared" si="3"/>
        <v>6.1</v>
      </c>
      <c r="F26" s="7">
        <f t="shared" si="0"/>
        <v>18.3</v>
      </c>
      <c r="G26" s="9"/>
    </row>
    <row r="27" spans="1:7" ht="27" customHeight="1">
      <c r="A27" s="62"/>
      <c r="B27" s="69"/>
      <c r="C27" s="5">
        <v>3</v>
      </c>
      <c r="D27" s="6">
        <f>C27*2.6+7</f>
        <v>14.8</v>
      </c>
      <c r="E27" s="6">
        <f t="shared" si="3"/>
        <v>7.4</v>
      </c>
      <c r="F27" s="7">
        <f t="shared" si="0"/>
        <v>22.2</v>
      </c>
      <c r="G27" s="9"/>
    </row>
    <row r="28" spans="1:7" ht="27" customHeight="1">
      <c r="A28" s="62"/>
      <c r="B28" s="69"/>
      <c r="C28" s="5">
        <v>4</v>
      </c>
      <c r="D28" s="6">
        <f>C28*2.6+7</f>
        <v>17.4</v>
      </c>
      <c r="E28" s="6">
        <f t="shared" si="3"/>
        <v>8.7</v>
      </c>
      <c r="F28" s="7">
        <f t="shared" si="0"/>
        <v>26.1</v>
      </c>
      <c r="G28" s="9"/>
    </row>
    <row r="29" spans="1:7" ht="27" customHeight="1">
      <c r="A29" s="62"/>
      <c r="B29" s="69"/>
      <c r="C29" s="5">
        <v>6</v>
      </c>
      <c r="D29" s="10">
        <f>C29*2.5+8</f>
        <v>23</v>
      </c>
      <c r="E29" s="6">
        <f t="shared" si="3"/>
        <v>11.5</v>
      </c>
      <c r="F29" s="7">
        <f t="shared" si="0"/>
        <v>34.5</v>
      </c>
      <c r="G29" s="9"/>
    </row>
    <row r="30" spans="1:7" ht="27" customHeight="1">
      <c r="A30" s="62"/>
      <c r="B30" s="69"/>
      <c r="C30" s="5">
        <v>8</v>
      </c>
      <c r="D30" s="10">
        <f>C30*2.5+8</f>
        <v>28</v>
      </c>
      <c r="E30" s="6">
        <f t="shared" si="3"/>
        <v>14</v>
      </c>
      <c r="F30" s="7">
        <f t="shared" si="0"/>
        <v>42</v>
      </c>
      <c r="G30" s="9"/>
    </row>
    <row r="31" spans="1:7" ht="27" customHeight="1">
      <c r="A31" s="62"/>
      <c r="B31" s="69"/>
      <c r="C31" s="5">
        <v>10</v>
      </c>
      <c r="D31" s="10">
        <f>C31*2.5+8</f>
        <v>33</v>
      </c>
      <c r="E31" s="6">
        <f t="shared" si="3"/>
        <v>16.5</v>
      </c>
      <c r="F31" s="7">
        <f t="shared" si="0"/>
        <v>49.5</v>
      </c>
      <c r="G31" s="9"/>
    </row>
    <row r="32" spans="1:7" ht="27" customHeight="1">
      <c r="A32" s="62"/>
      <c r="B32" s="69"/>
      <c r="C32" s="5">
        <v>15</v>
      </c>
      <c r="D32" s="10">
        <f>C32*2.5+8</f>
        <v>45.5</v>
      </c>
      <c r="E32" s="6">
        <f t="shared" si="3"/>
        <v>22.75</v>
      </c>
      <c r="F32" s="7">
        <f t="shared" si="0"/>
        <v>68.25</v>
      </c>
      <c r="G32" s="9"/>
    </row>
    <row r="33" spans="1:7" ht="27" customHeight="1">
      <c r="A33" s="63"/>
      <c r="B33" s="70"/>
      <c r="C33" s="5">
        <v>20</v>
      </c>
      <c r="D33" s="10">
        <f>C33*2.5+8</f>
        <v>58</v>
      </c>
      <c r="E33" s="6">
        <f t="shared" si="3"/>
        <v>29</v>
      </c>
      <c r="F33" s="7">
        <f t="shared" si="0"/>
        <v>87</v>
      </c>
      <c r="G33" s="9"/>
    </row>
    <row r="34" spans="1:7" ht="27" customHeight="1">
      <c r="A34" s="64">
        <v>4</v>
      </c>
      <c r="B34" s="68" t="s">
        <v>138</v>
      </c>
      <c r="C34" s="5">
        <v>0.5</v>
      </c>
      <c r="D34" s="6">
        <f>C34*9.6</f>
        <v>4.8</v>
      </c>
      <c r="E34" s="6">
        <f>C34*1.5</f>
        <v>0.75</v>
      </c>
      <c r="F34" s="7">
        <f t="shared" si="0"/>
        <v>5.55</v>
      </c>
      <c r="G34" s="9"/>
    </row>
    <row r="35" spans="1:7" ht="27" customHeight="1">
      <c r="A35" s="62"/>
      <c r="B35" s="69"/>
      <c r="C35" s="5">
        <v>1</v>
      </c>
      <c r="D35" s="6">
        <f>C35*2.6+7</f>
        <v>9.6</v>
      </c>
      <c r="E35" s="6">
        <f aca="true" t="shared" si="4" ref="E35:E43">C35*1.5</f>
        <v>1.5</v>
      </c>
      <c r="F35" s="7">
        <f t="shared" si="0"/>
        <v>11.1</v>
      </c>
      <c r="G35" s="9"/>
    </row>
    <row r="36" spans="1:7" ht="27" customHeight="1">
      <c r="A36" s="62"/>
      <c r="B36" s="69"/>
      <c r="C36" s="5">
        <v>2</v>
      </c>
      <c r="D36" s="6">
        <f>C36*2.6+7</f>
        <v>12.2</v>
      </c>
      <c r="E36" s="6">
        <f t="shared" si="4"/>
        <v>3</v>
      </c>
      <c r="F36" s="7">
        <f t="shared" si="0"/>
        <v>15.2</v>
      </c>
      <c r="G36" s="9"/>
    </row>
    <row r="37" spans="1:7" ht="27" customHeight="1">
      <c r="A37" s="62"/>
      <c r="B37" s="69"/>
      <c r="C37" s="5">
        <v>3</v>
      </c>
      <c r="D37" s="6">
        <f>C37*2.6+7</f>
        <v>14.8</v>
      </c>
      <c r="E37" s="6">
        <f t="shared" si="4"/>
        <v>4.5</v>
      </c>
      <c r="F37" s="7">
        <f t="shared" si="0"/>
        <v>19.3</v>
      </c>
      <c r="G37" s="9"/>
    </row>
    <row r="38" spans="1:7" ht="27" customHeight="1">
      <c r="A38" s="62"/>
      <c r="B38" s="69"/>
      <c r="C38" s="5">
        <v>4</v>
      </c>
      <c r="D38" s="6">
        <f>C38*2.6+7</f>
        <v>17.4</v>
      </c>
      <c r="E38" s="6">
        <f t="shared" si="4"/>
        <v>6</v>
      </c>
      <c r="F38" s="7">
        <f t="shared" si="0"/>
        <v>23.4</v>
      </c>
      <c r="G38" s="9"/>
    </row>
    <row r="39" spans="1:7" ht="27" customHeight="1">
      <c r="A39" s="62"/>
      <c r="B39" s="69"/>
      <c r="C39" s="5">
        <v>6</v>
      </c>
      <c r="D39" s="10">
        <f>C39*2.5+8</f>
        <v>23</v>
      </c>
      <c r="E39" s="6">
        <f t="shared" si="4"/>
        <v>9</v>
      </c>
      <c r="F39" s="7">
        <f t="shared" si="0"/>
        <v>32</v>
      </c>
      <c r="G39" s="9"/>
    </row>
    <row r="40" spans="1:7" ht="27" customHeight="1">
      <c r="A40" s="62"/>
      <c r="B40" s="69"/>
      <c r="C40" s="5">
        <v>8</v>
      </c>
      <c r="D40" s="10">
        <f>C40*2.5+8</f>
        <v>28</v>
      </c>
      <c r="E40" s="6">
        <f t="shared" si="4"/>
        <v>12</v>
      </c>
      <c r="F40" s="7">
        <f t="shared" si="0"/>
        <v>40</v>
      </c>
      <c r="G40" s="9"/>
    </row>
    <row r="41" spans="1:7" ht="27" customHeight="1">
      <c r="A41" s="62"/>
      <c r="B41" s="69"/>
      <c r="C41" s="5">
        <v>10</v>
      </c>
      <c r="D41" s="10">
        <f>C41*2.5+8</f>
        <v>33</v>
      </c>
      <c r="E41" s="6">
        <f t="shared" si="4"/>
        <v>15</v>
      </c>
      <c r="F41" s="7">
        <f t="shared" si="0"/>
        <v>48</v>
      </c>
      <c r="G41" s="9"/>
    </row>
    <row r="42" spans="1:7" ht="27" customHeight="1">
      <c r="A42" s="62"/>
      <c r="B42" s="69"/>
      <c r="C42" s="5">
        <v>15</v>
      </c>
      <c r="D42" s="10">
        <f>C42*2.5+8</f>
        <v>45.5</v>
      </c>
      <c r="E42" s="6">
        <f t="shared" si="4"/>
        <v>22.5</v>
      </c>
      <c r="F42" s="7">
        <f t="shared" si="0"/>
        <v>68</v>
      </c>
      <c r="G42" s="9"/>
    </row>
    <row r="43" spans="1:7" ht="27" customHeight="1">
      <c r="A43" s="63"/>
      <c r="B43" s="70"/>
      <c r="C43" s="5">
        <v>20</v>
      </c>
      <c r="D43" s="10">
        <f>C43*2.5+8</f>
        <v>58</v>
      </c>
      <c r="E43" s="6">
        <f t="shared" si="4"/>
        <v>30</v>
      </c>
      <c r="F43" s="7">
        <f t="shared" si="0"/>
        <v>88</v>
      </c>
      <c r="G43" s="9"/>
    </row>
    <row r="44" spans="1:7" ht="27" customHeight="1">
      <c r="A44" s="64">
        <v>5</v>
      </c>
      <c r="B44" s="68" t="s">
        <v>139</v>
      </c>
      <c r="C44" s="5">
        <v>0.5</v>
      </c>
      <c r="D44" s="6">
        <f>C44*9.6</f>
        <v>4.8</v>
      </c>
      <c r="E44" s="6">
        <f aca="true" t="shared" si="5" ref="E44:E53">D44</f>
        <v>4.8</v>
      </c>
      <c r="F44" s="7">
        <f t="shared" si="0"/>
        <v>9.6</v>
      </c>
      <c r="G44" s="9"/>
    </row>
    <row r="45" spans="1:7" ht="27" customHeight="1">
      <c r="A45" s="62"/>
      <c r="B45" s="69"/>
      <c r="C45" s="5">
        <v>1</v>
      </c>
      <c r="D45" s="6">
        <f>C45*2.6+7</f>
        <v>9.6</v>
      </c>
      <c r="E45" s="6">
        <f t="shared" si="5"/>
        <v>9.6</v>
      </c>
      <c r="F45" s="7">
        <f t="shared" si="0"/>
        <v>19.2</v>
      </c>
      <c r="G45" s="9"/>
    </row>
    <row r="46" spans="1:7" ht="27" customHeight="1">
      <c r="A46" s="62"/>
      <c r="B46" s="69"/>
      <c r="C46" s="5">
        <v>2</v>
      </c>
      <c r="D46" s="6">
        <f>C46*2.6+7</f>
        <v>12.2</v>
      </c>
      <c r="E46" s="6">
        <f t="shared" si="5"/>
        <v>12.2</v>
      </c>
      <c r="F46" s="7">
        <f t="shared" si="0"/>
        <v>24.4</v>
      </c>
      <c r="G46" s="9"/>
    </row>
    <row r="47" spans="1:7" ht="27" customHeight="1">
      <c r="A47" s="62"/>
      <c r="B47" s="69"/>
      <c r="C47" s="5">
        <v>3</v>
      </c>
      <c r="D47" s="6">
        <f>C47*2.6+7</f>
        <v>14.8</v>
      </c>
      <c r="E47" s="6">
        <f t="shared" si="5"/>
        <v>14.8</v>
      </c>
      <c r="F47" s="7">
        <f t="shared" si="0"/>
        <v>29.6</v>
      </c>
      <c r="G47" s="9"/>
    </row>
    <row r="48" spans="1:7" ht="27" customHeight="1">
      <c r="A48" s="62"/>
      <c r="B48" s="69"/>
      <c r="C48" s="5">
        <v>4</v>
      </c>
      <c r="D48" s="6">
        <f>C48*2.6+7</f>
        <v>17.4</v>
      </c>
      <c r="E48" s="6">
        <f t="shared" si="5"/>
        <v>17.4</v>
      </c>
      <c r="F48" s="7">
        <f t="shared" si="0"/>
        <v>34.8</v>
      </c>
      <c r="G48" s="9"/>
    </row>
    <row r="49" spans="1:7" ht="27" customHeight="1">
      <c r="A49" s="62"/>
      <c r="B49" s="69"/>
      <c r="C49" s="5">
        <v>6</v>
      </c>
      <c r="D49" s="10">
        <f>C49*2.5+8</f>
        <v>23</v>
      </c>
      <c r="E49" s="6">
        <f t="shared" si="5"/>
        <v>23</v>
      </c>
      <c r="F49" s="7">
        <f t="shared" si="0"/>
        <v>46</v>
      </c>
      <c r="G49" s="9"/>
    </row>
    <row r="50" spans="1:7" ht="27" customHeight="1">
      <c r="A50" s="62"/>
      <c r="B50" s="69"/>
      <c r="C50" s="5">
        <v>8</v>
      </c>
      <c r="D50" s="10">
        <f>C50*2.5+8</f>
        <v>28</v>
      </c>
      <c r="E50" s="6">
        <f t="shared" si="5"/>
        <v>28</v>
      </c>
      <c r="F50" s="7">
        <f t="shared" si="0"/>
        <v>56</v>
      </c>
      <c r="G50" s="9"/>
    </row>
    <row r="51" spans="1:7" ht="27" customHeight="1">
      <c r="A51" s="62"/>
      <c r="B51" s="69"/>
      <c r="C51" s="5">
        <v>10</v>
      </c>
      <c r="D51" s="10">
        <f>C51*2.5+8</f>
        <v>33</v>
      </c>
      <c r="E51" s="6">
        <f t="shared" si="5"/>
        <v>33</v>
      </c>
      <c r="F51" s="7">
        <f t="shared" si="0"/>
        <v>66</v>
      </c>
      <c r="G51" s="9"/>
    </row>
    <row r="52" spans="1:7" ht="27" customHeight="1">
      <c r="A52" s="62"/>
      <c r="B52" s="69"/>
      <c r="C52" s="5">
        <v>15</v>
      </c>
      <c r="D52" s="10">
        <f>C52*2.5+8</f>
        <v>45.5</v>
      </c>
      <c r="E52" s="6">
        <f t="shared" si="5"/>
        <v>45.5</v>
      </c>
      <c r="F52" s="7">
        <f t="shared" si="0"/>
        <v>91</v>
      </c>
      <c r="G52" s="9"/>
    </row>
    <row r="53" spans="1:7" ht="27" customHeight="1">
      <c r="A53" s="63"/>
      <c r="B53" s="70"/>
      <c r="C53" s="5">
        <v>20</v>
      </c>
      <c r="D53" s="10">
        <f>C53*2.5+8</f>
        <v>58</v>
      </c>
      <c r="E53" s="6">
        <f t="shared" si="5"/>
        <v>58</v>
      </c>
      <c r="F53" s="7">
        <f t="shared" si="0"/>
        <v>116</v>
      </c>
      <c r="G53" s="9"/>
    </row>
    <row r="54" spans="1:7" ht="27" customHeight="1">
      <c r="A54" s="64">
        <v>6</v>
      </c>
      <c r="B54" s="68" t="s">
        <v>140</v>
      </c>
      <c r="C54" s="5">
        <v>0.5</v>
      </c>
      <c r="D54" s="6">
        <f>C54*9.6</f>
        <v>4.8</v>
      </c>
      <c r="E54" s="6">
        <f>D54*1</f>
        <v>4.8</v>
      </c>
      <c r="F54" s="7">
        <f t="shared" si="0"/>
        <v>9.6</v>
      </c>
      <c r="G54" s="9"/>
    </row>
    <row r="55" spans="1:7" ht="27" customHeight="1">
      <c r="A55" s="62"/>
      <c r="B55" s="69"/>
      <c r="C55" s="5">
        <v>1</v>
      </c>
      <c r="D55" s="6">
        <f>C55*2.6+7</f>
        <v>9.6</v>
      </c>
      <c r="E55" s="6">
        <f aca="true" t="shared" si="6" ref="E55:E63">D55*1</f>
        <v>9.6</v>
      </c>
      <c r="F55" s="7">
        <f t="shared" si="0"/>
        <v>19.2</v>
      </c>
      <c r="G55" s="9"/>
    </row>
    <row r="56" spans="1:7" ht="27" customHeight="1">
      <c r="A56" s="62"/>
      <c r="B56" s="69"/>
      <c r="C56" s="5">
        <v>2</v>
      </c>
      <c r="D56" s="6">
        <f>C56*2.6+7</f>
        <v>12.2</v>
      </c>
      <c r="E56" s="6">
        <f t="shared" si="6"/>
        <v>12.2</v>
      </c>
      <c r="F56" s="7">
        <f t="shared" si="0"/>
        <v>24.4</v>
      </c>
      <c r="G56" s="9"/>
    </row>
    <row r="57" spans="1:7" ht="27" customHeight="1">
      <c r="A57" s="62"/>
      <c r="B57" s="69"/>
      <c r="C57" s="5">
        <v>3</v>
      </c>
      <c r="D57" s="6">
        <f>C57*2.6+7</f>
        <v>14.8</v>
      </c>
      <c r="E57" s="6">
        <f t="shared" si="6"/>
        <v>14.8</v>
      </c>
      <c r="F57" s="7">
        <f t="shared" si="0"/>
        <v>29.6</v>
      </c>
      <c r="G57" s="9"/>
    </row>
    <row r="58" spans="1:7" ht="27" customHeight="1">
      <c r="A58" s="62"/>
      <c r="B58" s="69"/>
      <c r="C58" s="5">
        <v>4</v>
      </c>
      <c r="D58" s="6">
        <f>C58*2.6+7</f>
        <v>17.4</v>
      </c>
      <c r="E58" s="6">
        <f t="shared" si="6"/>
        <v>17.4</v>
      </c>
      <c r="F58" s="7">
        <f t="shared" si="0"/>
        <v>34.8</v>
      </c>
      <c r="G58" s="9"/>
    </row>
    <row r="59" spans="1:7" ht="27" customHeight="1">
      <c r="A59" s="62"/>
      <c r="B59" s="69"/>
      <c r="C59" s="5">
        <v>6</v>
      </c>
      <c r="D59" s="10">
        <f>C59*2.5+8</f>
        <v>23</v>
      </c>
      <c r="E59" s="6">
        <f t="shared" si="6"/>
        <v>23</v>
      </c>
      <c r="F59" s="7">
        <f t="shared" si="0"/>
        <v>46</v>
      </c>
      <c r="G59" s="9"/>
    </row>
    <row r="60" spans="1:7" ht="27" customHeight="1">
      <c r="A60" s="62"/>
      <c r="B60" s="69"/>
      <c r="C60" s="5">
        <v>8</v>
      </c>
      <c r="D60" s="10">
        <f>C60*2.5+8</f>
        <v>28</v>
      </c>
      <c r="E60" s="6">
        <f t="shared" si="6"/>
        <v>28</v>
      </c>
      <c r="F60" s="7">
        <f t="shared" si="0"/>
        <v>56</v>
      </c>
      <c r="G60" s="9"/>
    </row>
    <row r="61" spans="1:7" ht="27" customHeight="1">
      <c r="A61" s="62"/>
      <c r="B61" s="69"/>
      <c r="C61" s="5">
        <v>10</v>
      </c>
      <c r="D61" s="10">
        <f>C61*2.5+8</f>
        <v>33</v>
      </c>
      <c r="E61" s="6">
        <f t="shared" si="6"/>
        <v>33</v>
      </c>
      <c r="F61" s="7">
        <f t="shared" si="0"/>
        <v>66</v>
      </c>
      <c r="G61" s="9"/>
    </row>
    <row r="62" spans="1:7" ht="27" customHeight="1">
      <c r="A62" s="62"/>
      <c r="B62" s="69"/>
      <c r="C62" s="5">
        <v>15</v>
      </c>
      <c r="D62" s="10">
        <f>C62*2.5+8</f>
        <v>45.5</v>
      </c>
      <c r="E62" s="6">
        <f t="shared" si="6"/>
        <v>45.5</v>
      </c>
      <c r="F62" s="7">
        <f t="shared" si="0"/>
        <v>91</v>
      </c>
      <c r="G62" s="9"/>
    </row>
    <row r="63" spans="1:7" ht="27" customHeight="1">
      <c r="A63" s="63"/>
      <c r="B63" s="70"/>
      <c r="C63" s="5">
        <v>20</v>
      </c>
      <c r="D63" s="10">
        <f>C63*2.5+8</f>
        <v>58</v>
      </c>
      <c r="E63" s="6">
        <f t="shared" si="6"/>
        <v>58</v>
      </c>
      <c r="F63" s="7">
        <f t="shared" si="0"/>
        <v>116</v>
      </c>
      <c r="G63" s="9"/>
    </row>
    <row r="64" spans="1:7" ht="27" customHeight="1">
      <c r="A64" s="64">
        <v>7</v>
      </c>
      <c r="B64" s="68" t="s">
        <v>141</v>
      </c>
      <c r="C64" s="5">
        <v>0.5</v>
      </c>
      <c r="D64" s="6">
        <f>C64*9.6</f>
        <v>4.8</v>
      </c>
      <c r="E64" s="6">
        <f aca="true" t="shared" si="7" ref="E64:E73">D64*1.5</f>
        <v>7.2</v>
      </c>
      <c r="F64" s="7">
        <f t="shared" si="0"/>
        <v>12</v>
      </c>
      <c r="G64" s="9"/>
    </row>
    <row r="65" spans="1:7" ht="27" customHeight="1">
      <c r="A65" s="62"/>
      <c r="B65" s="69"/>
      <c r="C65" s="5">
        <v>1</v>
      </c>
      <c r="D65" s="6">
        <f>C65*2.6+7</f>
        <v>9.6</v>
      </c>
      <c r="E65" s="6">
        <f t="shared" si="7"/>
        <v>14.4</v>
      </c>
      <c r="F65" s="7">
        <f t="shared" si="0"/>
        <v>24</v>
      </c>
      <c r="G65" s="9"/>
    </row>
    <row r="66" spans="1:7" ht="27" customHeight="1">
      <c r="A66" s="62"/>
      <c r="B66" s="69"/>
      <c r="C66" s="5">
        <v>2</v>
      </c>
      <c r="D66" s="6">
        <f>C66*2.6+7</f>
        <v>12.2</v>
      </c>
      <c r="E66" s="6">
        <f t="shared" si="7"/>
        <v>18.3</v>
      </c>
      <c r="F66" s="7">
        <f t="shared" si="0"/>
        <v>30.5</v>
      </c>
      <c r="G66" s="9"/>
    </row>
    <row r="67" spans="1:7" ht="27" customHeight="1">
      <c r="A67" s="62"/>
      <c r="B67" s="69"/>
      <c r="C67" s="5">
        <v>3</v>
      </c>
      <c r="D67" s="6">
        <f>C67*2.6+7</f>
        <v>14.8</v>
      </c>
      <c r="E67" s="6">
        <f t="shared" si="7"/>
        <v>22.2</v>
      </c>
      <c r="F67" s="7">
        <f t="shared" si="0"/>
        <v>37</v>
      </c>
      <c r="G67" s="9"/>
    </row>
    <row r="68" spans="1:7" ht="27" customHeight="1">
      <c r="A68" s="62"/>
      <c r="B68" s="69"/>
      <c r="C68" s="5">
        <v>4</v>
      </c>
      <c r="D68" s="6">
        <f>C68*2.6+7</f>
        <v>17.4</v>
      </c>
      <c r="E68" s="6">
        <f t="shared" si="7"/>
        <v>26.1</v>
      </c>
      <c r="F68" s="7">
        <f aca="true" t="shared" si="8" ref="F68:F73">D68+E68</f>
        <v>43.5</v>
      </c>
      <c r="G68" s="9"/>
    </row>
    <row r="69" spans="1:7" ht="27" customHeight="1">
      <c r="A69" s="62"/>
      <c r="B69" s="69"/>
      <c r="C69" s="5">
        <v>6</v>
      </c>
      <c r="D69" s="10">
        <f>C69*2.5+8</f>
        <v>23</v>
      </c>
      <c r="E69" s="6">
        <f t="shared" si="7"/>
        <v>34.5</v>
      </c>
      <c r="F69" s="7">
        <f t="shared" si="8"/>
        <v>57.5</v>
      </c>
      <c r="G69" s="9"/>
    </row>
    <row r="70" spans="1:7" ht="27" customHeight="1">
      <c r="A70" s="62"/>
      <c r="B70" s="69"/>
      <c r="C70" s="5">
        <v>8</v>
      </c>
      <c r="D70" s="10">
        <f>C70*2.5+8</f>
        <v>28</v>
      </c>
      <c r="E70" s="6">
        <f t="shared" si="7"/>
        <v>42</v>
      </c>
      <c r="F70" s="7">
        <f t="shared" si="8"/>
        <v>70</v>
      </c>
      <c r="G70" s="9"/>
    </row>
    <row r="71" spans="1:7" ht="27" customHeight="1">
      <c r="A71" s="62"/>
      <c r="B71" s="69"/>
      <c r="C71" s="5">
        <v>10</v>
      </c>
      <c r="D71" s="10">
        <f>C71*2.5+8</f>
        <v>33</v>
      </c>
      <c r="E71" s="6">
        <f t="shared" si="7"/>
        <v>49.5</v>
      </c>
      <c r="F71" s="7">
        <f t="shared" si="8"/>
        <v>82.5</v>
      </c>
      <c r="G71" s="9"/>
    </row>
    <row r="72" spans="1:7" ht="27" customHeight="1">
      <c r="A72" s="62"/>
      <c r="B72" s="69"/>
      <c r="C72" s="5">
        <v>15</v>
      </c>
      <c r="D72" s="10">
        <f>C72*2.5+8</f>
        <v>45.5</v>
      </c>
      <c r="E72" s="6">
        <f t="shared" si="7"/>
        <v>68.25</v>
      </c>
      <c r="F72" s="7">
        <f t="shared" si="8"/>
        <v>113.75</v>
      </c>
      <c r="G72" s="9"/>
    </row>
    <row r="73" spans="1:7" ht="27" customHeight="1">
      <c r="A73" s="65"/>
      <c r="B73" s="71"/>
      <c r="C73" s="11">
        <v>20</v>
      </c>
      <c r="D73" s="12">
        <f>C73*2.5+8</f>
        <v>58</v>
      </c>
      <c r="E73" s="12">
        <f t="shared" si="7"/>
        <v>87</v>
      </c>
      <c r="F73" s="13">
        <f t="shared" si="8"/>
        <v>145</v>
      </c>
      <c r="G73" s="14"/>
    </row>
  </sheetData>
  <sheetProtection/>
  <mergeCells count="19">
    <mergeCell ref="B64:B73"/>
    <mergeCell ref="C2:C3"/>
    <mergeCell ref="G2:G3"/>
    <mergeCell ref="A44:A53"/>
    <mergeCell ref="A54:A63"/>
    <mergeCell ref="A64:A73"/>
    <mergeCell ref="B2:B3"/>
    <mergeCell ref="B4:B13"/>
    <mergeCell ref="B14:B23"/>
    <mergeCell ref="B24:B33"/>
    <mergeCell ref="B34:B43"/>
    <mergeCell ref="B44:B53"/>
    <mergeCell ref="B54:B63"/>
    <mergeCell ref="A1:G1"/>
    <mergeCell ref="A2:A3"/>
    <mergeCell ref="A4:A13"/>
    <mergeCell ref="A14:A23"/>
    <mergeCell ref="A24:A33"/>
    <mergeCell ref="A34:A43"/>
  </mergeCells>
  <printOptions/>
  <pageMargins left="0.7" right="0.7" top="0.75" bottom="0.75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2006-09-13T11:21:00Z</dcterms:created>
  <dcterms:modified xsi:type="dcterms:W3CDTF">2017-04-10T03:05:01Z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